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" yWindow="115" windowWidth="17229" windowHeight="7697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<sst xmlns="http://schemas.openxmlformats.org/spreadsheetml/2006/main" count="348" uniqueCount="291">
  <si>
    <t>Функционирование высшего должностного лица субъекта РФ и муниципального образования</t>
  </si>
  <si>
    <t>Заработная плата</t>
  </si>
  <si>
    <t>Начисление на заработную плату</t>
  </si>
  <si>
    <t>Функционирование Правительства РФ высших исполнительных органов государственной власти субъектов РФ, местных администраций.</t>
  </si>
  <si>
    <t xml:space="preserve">759 0104  0020400  </t>
  </si>
  <si>
    <t>Начисление на заработную плату (30,2%)</t>
  </si>
  <si>
    <t>Услуги связи</t>
  </si>
  <si>
    <t>Услуги по содержанию имущества</t>
  </si>
  <si>
    <t>Прочие услуги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</si>
  <si>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</si>
  <si>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</si>
  <si>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</si>
  <si>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Прочие расходы(Имущ. налог с организации)</t>
  </si>
  <si>
    <t>Прочие расходы(Прочие налоги и сборы)</t>
  </si>
  <si>
    <t>Перечисления другим бюджетам(градостроительтво)</t>
  </si>
  <si>
    <t>Перечисления другим бюджетам бюджетной системы Российской Федерации (диспетчерская служба)</t>
  </si>
  <si>
    <t>Прочие расходы</t>
  </si>
  <si>
    <t>Другие общегосударственные вопросы. Прочие вопросы государственной службы</t>
  </si>
  <si>
    <t xml:space="preserve">759 0113  0920300  </t>
  </si>
  <si>
    <t>Другие общегосударственные вопросы. Прочие вопросы государственной службы (Административная комиссия)</t>
  </si>
  <si>
    <t>Национальная оборона.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</si>
  <si>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деятельность. 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</si>
  <si>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экономика. Мероприятия по землеустройству и землепользованию (Межевое дело)</t>
  </si>
  <si>
    <t>Жилищно-коммунальное хозяйство. 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</si>
  <si>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</si>
  <si>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</si>
  <si>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</si>
  <si>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</si>
  <si>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Культура, кинематография и  средства массовой информации. Государственная поддержка в сфере культуры, кинематографии и средств массовой информации. (Содержание памятников)</t>
  </si>
  <si>
    <t>ПЕНСИОННОЕ ОБЕСПЕЧЕНИЕ Ежемесячная доплата к пенсиям муниципальным служащим. Социальные выплаты</t>
  </si>
  <si>
    <t xml:space="preserve">Пенсии, пособия, выплачиваемые организациями сектора государственного управления                             </t>
  </si>
  <si>
    <t>Социальное обеспечение Муниципальная целевая программа "Обеспечение жильем молодых семей на 2011-2015 годы"</t>
  </si>
  <si>
    <t>Пособия по социальной помощи населению</t>
  </si>
  <si>
    <t>ФИЗИЧЕСКАЯ КУЛЬТУРА И СПОРТ. Массовый спорт</t>
  </si>
  <si>
    <t>Итого по разделу 1 расходы</t>
  </si>
  <si>
    <t>Увеличение прочих остатков денежных средств бюджетов поселения</t>
  </si>
  <si>
    <t>759 01 05 02 01 10 0000 510</t>
  </si>
  <si>
    <t>Уменьшение прочих остатков денежных средств бюджетов поселения</t>
  </si>
  <si>
    <t>759 01 05 02 01 10 0000 610</t>
  </si>
  <si>
    <t>Изменение остатков средств на счетах по учету средств бюджета</t>
  </si>
  <si>
    <t>759 01 05 00 00 00 0000 000</t>
  </si>
  <si>
    <t xml:space="preserve">                                                                                                            Приложение № 3</t>
  </si>
  <si>
    <t xml:space="preserve">                                                              к решению Совета народных депутатов </t>
  </si>
  <si>
    <t xml:space="preserve">МО «Большесидоровское сельское поселение» </t>
  </si>
  <si>
    <t xml:space="preserve">    Исполнение   расходной части  бюджета</t>
  </si>
  <si>
    <t xml:space="preserve">                                                                                                            Приложение № 2</t>
  </si>
  <si>
    <t xml:space="preserve">    Исполнение   доходной части  бюджета</t>
  </si>
  <si>
    <t>Наименование показателя</t>
  </si>
  <si>
    <t xml:space="preserve">Код дохода по бюджетной классификации </t>
  </si>
  <si>
    <t>Доходы бюджета - ИТОГО</t>
  </si>
  <si>
    <t>Х</t>
  </si>
  <si>
    <t>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</si>
  <si>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</si>
  <si>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</si>
  <si>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</si>
  <si>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</si>
  <si>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</si>
  <si>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</si>
  <si>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</si>
  <si>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</si>
  <si>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000 1 01 02010 01 2000 110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</si>
  <si>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</si>
  <si>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000 1 01 02010 01 3000 110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</si>
  <si>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</si>
  <si>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</si>
  <si>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</si>
  <si>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</si>
  <si>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000 1 05 03010 01 1000 110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</si>
  <si>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</si>
  <si>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</si>
  <si>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</si>
  <si>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</si>
  <si>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</si>
  <si>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000 1 06 01030 10 1000 110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</si>
  <si>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</si>
  <si>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</si>
  <si>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</si>
  <si>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000 1 06 04011 02 1000 110</t>
  </si>
  <si>
    <t xml:space="preserve">  Транспортный налог с физических лиц</t>
  </si>
  <si>
    <t xml:space="preserve"> 000 1 06 04012 02 1000 110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</si>
  <si>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</si>
  <si>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</si>
  <si>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</si>
  <si>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</si>
  <si>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</si>
  <si>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</si>
  <si>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</si>
  <si>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000 1 08 04020 01 1000 110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</si>
  <si>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</si>
  <si>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</si>
  <si>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</si>
  <si>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</si>
  <si>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</si>
  <si>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</si>
  <si>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</si>
  <si>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000 1 11 05013 10 1000 120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</si>
  <si>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</si>
  <si>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</si>
  <si>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</si>
  <si>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</si>
  <si>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</si>
  <si>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</si>
  <si>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</si>
  <si>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</si>
  <si>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000 2 02 01001 10 0000 151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</si>
  <si>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</si>
  <si>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</si>
  <si>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</si>
  <si>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</si>
  <si>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</si>
  <si>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000 2 02 03015 10 0000 151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</si>
  <si>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</si>
  <si>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</si>
  <si>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</si>
  <si>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000 2 02 03024 10 0000 151</t>
  </si>
  <si>
    <t>Расходы  бюджета - ИТОГО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</si>
  <si>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</si>
  <si>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</si>
  <si>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</si>
  <si>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</si>
  <si>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 xml:space="preserve">  ЗАДОЛЖЕННОСТЬ И ПЕРЕРАСЧЕТЫ ПО ОТМЕНЕННЫМ НАЛОГАМ, СБОРАМ И ИНЫМ ОБЯЗАТЕЛЬНЫМ ПЛАТЕЖАМ</t>
  </si>
  <si>
    <t xml:space="preserve"> Налоги на имущество</t>
  </si>
  <si>
    <t>000 1 09 00000 00 0000 000</t>
  </si>
  <si>
    <t>000 1 09 04000 00 0000 110</t>
  </si>
  <si>
    <t>000 1 09 04050 00 0000 110</t>
  </si>
  <si>
    <t>000 1 09 04053 10 0000 110</t>
  </si>
  <si>
    <t xml:space="preserve"> 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</si>
  <si>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</si>
  <si>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 xml:space="preserve">  Земельный налог (по обязательствам ,возникшим  до 1 января 2006г),мобилизуемый на территориях поселеий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</si>
  <si>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</si>
  <si>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</si>
  <si>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</si>
  <si>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</si>
  <si>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</si>
  <si>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000 1 03 02240 01 0000 110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</si>
  <si>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</si>
  <si>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</si>
  <si>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</si>
  <si>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000 1 03 02260 01 0000 110</t>
  </si>
  <si>
    <t>%% исп. к плану на отчет 5/4* 100</t>
  </si>
  <si>
    <t xml:space="preserve">  Неналоговые доходы</t>
  </si>
  <si>
    <t>НАЛОГОВЫЕ  ДОХОДЫ</t>
  </si>
  <si>
    <t xml:space="preserve"> 000 1000000000 0000 110</t>
  </si>
  <si>
    <t xml:space="preserve"> Дотации БП на поддержку мер по обеспечению сбалансированности бюджетов</t>
  </si>
  <si>
    <t>Дотации БП на выравнивание уровня бюджетной обеспеченности БМР</t>
  </si>
  <si>
    <t>Дотации БП на выравнивание бюджетной обеспеченности РБ</t>
  </si>
  <si>
    <t xml:space="preserve"> 000 2 02 01003 10 0000 151</t>
  </si>
  <si>
    <t xml:space="preserve"> Дотации БП на поддержку мер по обеспечению сбалансированности </t>
  </si>
  <si>
    <t>759 0102  6110010 121</t>
  </si>
  <si>
    <t>759 0102  6110010 121 211</t>
  </si>
  <si>
    <t>759 0102  6110010 121 213</t>
  </si>
  <si>
    <t>759 0104  6160040  121 211</t>
  </si>
  <si>
    <t>759 0104  6160040  121 213</t>
  </si>
  <si>
    <t>759 0104  6160040  244 221</t>
  </si>
  <si>
    <t>759 0104  6160040  244 223</t>
  </si>
  <si>
    <t>759 0104  6160040  244 225</t>
  </si>
  <si>
    <t>759 0104  6160040  244 226</t>
  </si>
  <si>
    <t>759 0104  6160040  244 340</t>
  </si>
  <si>
    <t>759 0104  6160040  851 290</t>
  </si>
  <si>
    <t>759 0104  6160040  852 290</t>
  </si>
  <si>
    <t>759 0104  6178001  540 251</t>
  </si>
  <si>
    <t>759 0104  6178002  540 251</t>
  </si>
  <si>
    <t xml:space="preserve">Обеспечение проведения выборов и референдумов. </t>
  </si>
  <si>
    <t>759 0107  6150000  880</t>
  </si>
  <si>
    <t>Проведение выборов главы муниципального образования.Специальные расходы.Прочие расходы</t>
  </si>
  <si>
    <t>759 0107  6150070 880 290</t>
  </si>
  <si>
    <t>Проведение выборов в представительные  органы муниципального образования.Специальные расходы.Прочие расходы</t>
  </si>
  <si>
    <t>759 0107  6150080 880 290</t>
  </si>
  <si>
    <t>759 0113  6189001 244 226</t>
  </si>
  <si>
    <t>759 0113  6189001 244 290</t>
  </si>
  <si>
    <t>759 0113  6189001 244 340</t>
  </si>
  <si>
    <t>759 0113  6189001 851 290</t>
  </si>
  <si>
    <t>759 0113  6126101  244</t>
  </si>
  <si>
    <t>759 0113  6126101 244 310</t>
  </si>
  <si>
    <t>759 0113  6126101 244 340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</si>
  <si>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</si>
  <si>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759 0113  6811001  244</t>
  </si>
  <si>
    <t>759 0113  6811001 226</t>
  </si>
  <si>
    <t>ВЦП "О противодействии коррупции в муниципальном образовании "Большесидоровское сельское поселение" на 2014-2016годы</t>
  </si>
  <si>
    <t>759 0113  6811002  244</t>
  </si>
  <si>
    <t>759 0113  6811002 244 226</t>
  </si>
  <si>
    <t>ВЦП «Энергосбережение и повышение энергетической эффективности в МО «Большесидоровское сельское поселение» на 2013г-2014гг.»</t>
  </si>
  <si>
    <t>759 0113  6811003  244</t>
  </si>
  <si>
    <t>759 0113  6811003 244 226</t>
  </si>
  <si>
    <t>759 0203 6125118  121</t>
  </si>
  <si>
    <t>759 0203  6125118 121 211</t>
  </si>
  <si>
    <t>759 0203  6125118 121 213</t>
  </si>
  <si>
    <t>759 0309  6219002 244</t>
  </si>
  <si>
    <t>759 0309 6219002 244  226</t>
  </si>
  <si>
    <t>Обеспечение пожарной безопасности. 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</si>
  <si>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</si>
  <si>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759 0409  6831000 244</t>
  </si>
  <si>
    <t>ВЦП "Содержание автомобильных дорог общего пользования местного значения и искусственных сооружений на них 2014-2016 гг"</t>
  </si>
  <si>
    <t>759 0409  6831001 244</t>
  </si>
  <si>
    <t>759 0409  6831001 244 226</t>
  </si>
  <si>
    <t>759 0409  6831001 244 340</t>
  </si>
  <si>
    <t>ВЦП "Ремонт автомобильных дорог общего пользования местного значения и искусственных сооружений на них  2014-2016 гг"</t>
  </si>
  <si>
    <t>759 0409  6831002 244</t>
  </si>
  <si>
    <t>759 0409  6831002 244 225</t>
  </si>
  <si>
    <t>ВЦП "Паспортизация автомобильных дорог общего пользования местного значения 2014-2016 гг" й на них 2014-2016 гг"</t>
  </si>
  <si>
    <t>759 0409  6831003 244</t>
  </si>
  <si>
    <t>759 0409  6831003 244 226</t>
  </si>
  <si>
    <t>759 0412  6319004 244</t>
  </si>
  <si>
    <t>759 0412  6319004 244 226</t>
  </si>
  <si>
    <t xml:space="preserve">Жилищно-коммунальное хозяйство. </t>
  </si>
  <si>
    <t>759 0502  0000000 000</t>
  </si>
  <si>
    <t>ВЦП "Поддержка ЖКХ МО "Большесидоровского сельского поселения" 2014-2016 гг"</t>
  </si>
  <si>
    <t>759 0502  6841004 244</t>
  </si>
  <si>
    <t>759 0502  6841004 244 225</t>
  </si>
  <si>
    <t>Бюджетные инвестиции на газификацию села, по ФП программе «Устойчивое развитие территории "МО Большесидоровское сельское поселение" на 2014-2016 годы».</t>
  </si>
  <si>
    <t>759 0502  6914001 414</t>
  </si>
  <si>
    <t>759 0502  6914001 414 310</t>
  </si>
  <si>
    <t xml:space="preserve">759 0503  6400000 </t>
  </si>
  <si>
    <t>759 0503  6419005 244</t>
  </si>
  <si>
    <t>759 0503  6419005 244  340</t>
  </si>
  <si>
    <t>759 0503  6429006 244</t>
  </si>
  <si>
    <t>759 0503  6429006 244  310</t>
  </si>
  <si>
    <t>759 0503  6439007 244</t>
  </si>
  <si>
    <t>759 0503  6439007 244 226</t>
  </si>
  <si>
    <t xml:space="preserve">759 0503  6449008 </t>
  </si>
  <si>
    <t>Транспортные услуги</t>
  </si>
  <si>
    <t>759 0503  6449008 244  222</t>
  </si>
  <si>
    <t>759 0503  6449008 244  226</t>
  </si>
  <si>
    <t>759 0503  6449008 244  310</t>
  </si>
  <si>
    <t>759 0503  6449008 244  340</t>
  </si>
  <si>
    <t>759 0503  6449008 851  290</t>
  </si>
  <si>
    <t>759 0801  6519009 244</t>
  </si>
  <si>
    <t>759 0801  6519009 244  225</t>
  </si>
  <si>
    <t>759 0801  6519009 244  340</t>
  </si>
  <si>
    <t>759 1001  6619010 321 263</t>
  </si>
  <si>
    <t>759 1102  6719011 244</t>
  </si>
  <si>
    <t>759 1102  6719011 244 226</t>
  </si>
  <si>
    <t>759 1102  6719011 244 290</t>
  </si>
  <si>
    <t>Обслуживание государственного внутреннего и муниципального долга</t>
  </si>
  <si>
    <t>759 1301  7112001 710</t>
  </si>
  <si>
    <t>Обслуживание внутреннего долга</t>
  </si>
  <si>
    <t>759 1301  7112001 710  231</t>
  </si>
  <si>
    <t>Раздел №2   Источники финансирования дефицита бюджета  в том числе выбытие средств)</t>
  </si>
  <si>
    <r>
      <t>759 1001 6619010 321</t>
    </r>
    <r>
      <rPr>
        <b/>
        <sz val="10"/>
        <color indexed="9"/>
        <rFont val="Times New Roman"/>
        <family val="1"/>
      </rPr>
      <t>.</t>
    </r>
  </si>
  <si>
    <r>
      <t>759 1003 7011005 322</t>
    </r>
    <r>
      <rPr>
        <b/>
        <sz val="10"/>
        <color indexed="9"/>
        <rFont val="Times New Roman"/>
        <family val="1"/>
      </rPr>
      <t>.</t>
    </r>
  </si>
  <si>
    <t>759 0310  6229003 244</t>
  </si>
  <si>
    <t>759 0310  6229003 244  226</t>
  </si>
  <si>
    <r>
      <t>759 1003 7011005 322 262</t>
    </r>
    <r>
      <rPr>
        <i/>
        <sz val="10"/>
        <color indexed="9"/>
        <rFont val="Times New Roman"/>
        <family val="1"/>
      </rPr>
      <t>.</t>
    </r>
  </si>
  <si>
    <t>в рублях</t>
  </si>
  <si>
    <t xml:space="preserve">Уточненный
план БП на год, в рублях
</t>
  </si>
  <si>
    <t>Отклонен факт исп.   к плану на отчет                 (5-4), в рублях</t>
  </si>
  <si>
    <t xml:space="preserve"> 000 1 06 06033 10 1000 110</t>
  </si>
  <si>
    <t xml:space="preserve"> 000 1060603000 0000 110</t>
  </si>
  <si>
    <t xml:space="preserve"> 000 1060604000 0000 110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</si>
  <si>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</si>
  <si>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Земельный налог с организаций, обладающих земельным участком</t>
  </si>
  <si>
    <t xml:space="preserve"> 000 1 06 06043 10 1000 110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</si>
  <si>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</si>
  <si>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</si>
  <si>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</si>
  <si>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</si>
  <si>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ШТРАФЫ, САНКЦИИ, ВОЗМЕЩЕНИЕ УЩЕРБА</t>
  </si>
  <si>
    <t xml:space="preserve"> 000 1160000000 0000 000</t>
  </si>
  <si>
    <t xml:space="preserve"> 000 1 16 900501 00 000 140</t>
  </si>
  <si>
    <t xml:space="preserve"> 000 1 16 900500 00 000 140</t>
  </si>
  <si>
    <t xml:space="preserve">  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</si>
  <si>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</si>
  <si>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 xml:space="preserve"> 000 2180501010 0000 151</t>
  </si>
  <si>
    <t xml:space="preserve"> 000 2180501000 0000 151</t>
  </si>
  <si>
    <t>760 0104  6160040  122 212</t>
  </si>
  <si>
    <t>Прочие выплаты</t>
  </si>
  <si>
    <t>Резервныйф фонд</t>
  </si>
  <si>
    <t>760 0111 7219103 870 290.</t>
  </si>
  <si>
    <t>759 0503  6449008 244  225</t>
  </si>
  <si>
    <t>759 0502  6841004 244 226</t>
  </si>
  <si>
    <t>759 0409  6831001 244 310</t>
  </si>
  <si>
    <t>759 0309 6219002 244  340</t>
  </si>
  <si>
    <t xml:space="preserve"> Иные межбюджетные трансферты</t>
  </si>
  <si>
    <t xml:space="preserve"> 000 2 02 04000 00 0000 151</t>
  </si>
  <si>
    <t xml:space="preserve">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</si>
  <si>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</si>
  <si>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759 0113  6180041 244 340</t>
  </si>
  <si>
    <t>759 0113   6180043 244 226</t>
  </si>
  <si>
    <r>
      <t xml:space="preserve">Увеличение стоимости материальных запасов </t>
    </r>
    <r>
      <rPr>
        <i/>
        <sz val="8"/>
        <color indexed="12"/>
        <rFont val="Times New Roman"/>
        <family val="1"/>
      </rPr>
      <t>(Расходы на исполнение части полномочий по утверждению генеральных планов поселений, правил землепользования и застройки)</t>
    </r>
  </si>
  <si>
    <r>
      <t xml:space="preserve">Прочие услуги </t>
    </r>
    <r>
      <rPr>
        <i/>
        <sz val="8"/>
        <color indexed="12"/>
        <rFont val="Times New Roman"/>
        <family val="1"/>
      </rPr>
      <t>(Расходы на исполнение части полномочий по обеспечению проживающих в поселениях и нуждающихся в жилье)</t>
    </r>
  </si>
  <si>
    <t>759 0113  6189001 853 290</t>
  </si>
  <si>
    <t>759 0409  6831001 244 223</t>
  </si>
  <si>
    <t>759 0801  6519009 244  226</t>
  </si>
  <si>
    <t>759 0502  6841004 244 340</t>
  </si>
  <si>
    <t xml:space="preserve"> Единый сельскохоз налог  до 01.01.2011г.                 </t>
  </si>
  <si>
    <t xml:space="preserve"> 000 1 05 03020 01 1000 110</t>
  </si>
  <si>
    <t>759 0502  6841004 244 223</t>
  </si>
  <si>
    <t>№196  от 31 марта 2016 г.</t>
  </si>
  <si>
    <t xml:space="preserve">      МО «Большесидоровское сельское поселение»  за 4 квартал  2015 года</t>
  </si>
  <si>
    <t>План на 01.01.2016, в рублях</t>
  </si>
  <si>
    <t>Фактическое  исполенение на 01.01.2016, в рублях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</si>
</sst>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7"/>
      <color indexed="12"/>
      <name val="Times New Roman"/>
      <family val="1"/>
    </font>
    <font>
      <sz val="7"/>
      <color indexed="12"/>
      <name val="Times New Roman"/>
      <family val="1"/>
    </font>
    <font>
      <b/>
      <sz val="7"/>
      <color indexed="20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2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3" fontId="10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3" fontId="8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8" fillId="0" borderId="5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 shrinkToFit="1"/>
    </xf>
    <xf numFmtId="3" fontId="16" fillId="0" borderId="1" xfId="0" applyNumberFormat="1" applyFont="1" applyFill="1" applyBorder="1" applyAlignment="1">
      <alignment horizontal="right" vertical="center" shrinkToFit="1"/>
    </xf>
    <xf numFmtId="4" fontId="16" fillId="0" borderId="1" xfId="0" applyNumberFormat="1" applyFont="1" applyFill="1" applyBorder="1" applyAlignment="1">
      <alignment horizontal="right" vertical="center" shrinkToFit="1"/>
    </xf>
    <xf numFmtId="3" fontId="20" fillId="0" borderId="1" xfId="0" applyNumberFormat="1" applyFont="1" applyFill="1" applyBorder="1" applyAlignment="1">
      <alignment horizontal="right" vertical="center" shrinkToFit="1"/>
    </xf>
    <xf numFmtId="4" fontId="20" fillId="0" borderId="1" xfId="0" applyNumberFormat="1" applyFont="1" applyFill="1" applyBorder="1" applyAlignment="1">
      <alignment horizontal="right" vertical="center" shrinkToFit="1"/>
    </xf>
    <xf numFmtId="4" fontId="10" fillId="0" borderId="1" xfId="0" applyNumberFormat="1" applyFont="1" applyFill="1" applyBorder="1" applyAlignment="1">
      <alignment horizontal="right" vertical="center" shrinkToFit="1"/>
    </xf>
    <xf numFmtId="3" fontId="10" fillId="0" borderId="11" xfId="0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4" fontId="10" fillId="0" borderId="11" xfId="0" applyNumberFormat="1" applyFont="1" applyFill="1" applyBorder="1" applyAlignment="1">
      <alignment horizontal="right" vertical="center" shrinkToFit="1"/>
    </xf>
    <xf numFmtId="3" fontId="1" fillId="0" borderId="11" xfId="0" applyNumberFormat="1" applyFont="1" applyFill="1" applyBorder="1" applyAlignment="1">
      <alignment horizontal="right" vertical="center" shrinkToFit="1"/>
    </xf>
    <xf numFmtId="3" fontId="11" fillId="0" borderId="11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2" fontId="9" fillId="0" borderId="14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 shrinkToFit="1"/>
    </xf>
    <xf numFmtId="3" fontId="19" fillId="0" borderId="11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right" vertical="center" wrapText="1"/>
    </xf>
    <xf numFmtId="2" fontId="28" fillId="0" borderId="3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Fill="1" applyAlignment="1">
      <alignment horizontal="right"/>
    </xf>
    <xf numFmtId="2" fontId="28" fillId="0" borderId="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3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horizontal="right" vertical="center" wrapText="1"/>
    </xf>
    <xf numFmtId="4" fontId="20" fillId="0" borderId="8" xfId="0" applyNumberFormat="1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4">
      <selection activeCell="D9" sqref="D9:E9"/>
    </sheetView>
  </sheetViews>
  <sheetFormatPr defaultColWidth="9.00390625" defaultRowHeight="12.75"/>
  <cols>
    <col min="1" max="1" width="42.25390625" style="14" customWidth="1"/>
    <col min="2" max="2" width="24.50390625" style="30" customWidth="1"/>
    <col min="3" max="4" width="9.125" style="144" customWidth="1"/>
    <col min="5" max="5" width="11.00390625" style="144" customWidth="1"/>
    <col min="6" max="6" width="10.50390625" style="3" customWidth="1"/>
    <col min="7" max="7" width="7.50390625" style="3" customWidth="1"/>
    <col min="8" max="8" width="9.125" style="4" customWidth="1"/>
    <col min="9" max="9" width="10.875" style="4" customWidth="1"/>
    <col min="10" max="16384" width="9.125" style="4" customWidth="1"/>
  </cols>
  <sheetData>
    <row r="1" spans="2:10" ht="12.75">
      <c r="B1" s="15"/>
      <c r="C1" s="1"/>
      <c r="D1" s="1"/>
      <c r="E1" s="116"/>
      <c r="G1" s="1" t="s">
        <v>45</v>
      </c>
      <c r="H1" s="15"/>
      <c r="I1" s="15"/>
      <c r="J1" s="15"/>
    </row>
    <row r="2" spans="2:10" ht="12.75">
      <c r="B2" s="15"/>
      <c r="C2" s="1"/>
      <c r="D2" s="1"/>
      <c r="E2" s="116"/>
      <c r="G2" s="1" t="s">
        <v>42</v>
      </c>
      <c r="J2" s="1"/>
    </row>
    <row r="3" spans="2:10" ht="12.75">
      <c r="B3" s="15"/>
      <c r="C3" s="1"/>
      <c r="D3" s="1"/>
      <c r="E3" s="116"/>
      <c r="G3" s="1" t="s">
        <v>43</v>
      </c>
      <c r="J3" s="1"/>
    </row>
    <row r="4" spans="2:10" ht="12.75">
      <c r="B4" s="15"/>
      <c r="C4" s="1"/>
      <c r="D4" s="1"/>
      <c r="E4" s="116"/>
      <c r="G4" s="1" t="s">
        <v>287</v>
      </c>
      <c r="J4" s="1"/>
    </row>
    <row r="5" spans="2:5" ht="8.25" customHeight="1">
      <c r="B5" s="15"/>
      <c r="C5" s="116"/>
      <c r="D5" s="116"/>
      <c r="E5" s="116"/>
    </row>
    <row r="6" spans="1:7" ht="15.75">
      <c r="A6" s="158" t="s">
        <v>46</v>
      </c>
      <c r="B6" s="159"/>
      <c r="C6" s="159"/>
      <c r="D6" s="159"/>
      <c r="E6" s="159"/>
      <c r="F6" s="159"/>
      <c r="G6" s="159"/>
    </row>
    <row r="7" spans="1:7" ht="15.75">
      <c r="A7" s="158" t="s">
        <v>288</v>
      </c>
      <c r="B7" s="159"/>
      <c r="C7" s="159"/>
      <c r="D7" s="159"/>
      <c r="E7" s="159"/>
      <c r="F7" s="159"/>
      <c r="G7" s="159"/>
    </row>
    <row r="8" spans="1:7" ht="13.5" customHeight="1">
      <c r="A8" s="16"/>
      <c r="B8" s="17"/>
      <c r="C8" s="117"/>
      <c r="D8" s="117"/>
      <c r="E8" s="116"/>
      <c r="G8" s="35"/>
    </row>
    <row r="9" spans="1:7" s="52" customFormat="1" ht="54" customHeight="1">
      <c r="A9" s="8" t="s">
        <v>47</v>
      </c>
      <c r="B9" s="8" t="s">
        <v>48</v>
      </c>
      <c r="C9" s="18" t="s">
        <v>244</v>
      </c>
      <c r="D9" s="18" t="s">
        <v>289</v>
      </c>
      <c r="E9" s="18" t="s">
        <v>290</v>
      </c>
      <c r="F9" s="18" t="s">
        <v>245</v>
      </c>
      <c r="G9" s="19" t="s">
        <v>139</v>
      </c>
    </row>
    <row r="10" spans="1:7" s="2" customFormat="1" ht="12.75" customHeight="1">
      <c r="A10" s="20">
        <v>1</v>
      </c>
      <c r="B10" s="21">
        <v>2</v>
      </c>
      <c r="C10" s="118">
        <v>3</v>
      </c>
      <c r="D10" s="119">
        <v>4</v>
      </c>
      <c r="E10" s="118">
        <v>5</v>
      </c>
      <c r="F10" s="21">
        <v>6</v>
      </c>
      <c r="G10" s="22">
        <v>7</v>
      </c>
    </row>
    <row r="11" spans="1:7" s="9" customFormat="1" ht="30" customHeight="1">
      <c r="A11" s="23" t="s">
        <v>49</v>
      </c>
      <c r="B11" s="24" t="s">
        <v>50</v>
      </c>
      <c r="C11" s="120">
        <f>SUM(C12+C57)</f>
        <v>4487900</v>
      </c>
      <c r="D11" s="121">
        <f>SUM(D12+D57)</f>
        <v>4487900</v>
      </c>
      <c r="E11" s="122">
        <f>SUM(E12+E57)</f>
        <v>4889041.71</v>
      </c>
      <c r="F11" s="34">
        <f>SUM(E11-D11)</f>
        <v>401141.70999999996</v>
      </c>
      <c r="G11" s="12">
        <f>E11/D11*100</f>
        <v>108.93829430245772</v>
      </c>
    </row>
    <row r="12" spans="1:7" s="38" customFormat="1" ht="13.5">
      <c r="A12" s="36" t="s">
        <v>51</v>
      </c>
      <c r="B12" s="11" t="s">
        <v>52</v>
      </c>
      <c r="C12" s="123">
        <f>SUM(C13+C47)</f>
        <v>3731700</v>
      </c>
      <c r="D12" s="123">
        <f>SUM(D13+D47)</f>
        <v>3731700</v>
      </c>
      <c r="E12" s="124">
        <f>SUM(E13+E47)</f>
        <v>4113991.71</v>
      </c>
      <c r="F12" s="37">
        <f>SUM(E12-D12)</f>
        <v>382291.70999999996</v>
      </c>
      <c r="G12" s="12">
        <f aca="true" t="shared" si="0" ref="G12:G69">E12/D12*100</f>
        <v>110.24443845968325</v>
      </c>
    </row>
    <row r="13" spans="1:7" s="9" customFormat="1" ht="12.75">
      <c r="A13" s="31" t="s">
        <v>141</v>
      </c>
      <c r="B13" s="11" t="s">
        <v>142</v>
      </c>
      <c r="C13" s="120">
        <f>SUM(C14+C19+C24+C28+C39)</f>
        <v>3716800</v>
      </c>
      <c r="D13" s="120">
        <f>SUM(D14+D19+D24+D28+D39)</f>
        <v>3716800</v>
      </c>
      <c r="E13" s="125">
        <f>SUM(E14+E19+E24+E28+E39)</f>
        <v>4099555.71</v>
      </c>
      <c r="F13" s="34">
        <f aca="true" t="shared" si="1" ref="F13:F69">SUM(E13-D13)</f>
        <v>382755.70999999996</v>
      </c>
      <c r="G13" s="12">
        <f t="shared" si="0"/>
        <v>110.297990475678</v>
      </c>
    </row>
    <row r="14" spans="1:7" s="9" customFormat="1" ht="12.75">
      <c r="A14" s="10" t="s">
        <v>53</v>
      </c>
      <c r="B14" s="11" t="s">
        <v>54</v>
      </c>
      <c r="C14" s="126">
        <f>SUM(C15)</f>
        <v>851000</v>
      </c>
      <c r="D14" s="127">
        <f>SUM(D15)</f>
        <v>851000</v>
      </c>
      <c r="E14" s="128">
        <f>SUM(E15)</f>
        <v>912811.12</v>
      </c>
      <c r="F14" s="34">
        <f t="shared" si="1"/>
        <v>61811.119999999995</v>
      </c>
      <c r="G14" s="12">
        <f t="shared" si="0"/>
        <v>107.26335135135135</v>
      </c>
    </row>
    <row r="15" spans="1:7" ht="12.75">
      <c r="A15" s="26" t="s">
        <v>55</v>
      </c>
      <c r="B15" s="25" t="s">
        <v>56</v>
      </c>
      <c r="C15" s="129">
        <f>SUM(C16:C18)</f>
        <v>851000</v>
      </c>
      <c r="D15" s="130">
        <f>SUM(D16:D18)</f>
        <v>851000</v>
      </c>
      <c r="E15" s="131">
        <f>SUM(E16:E18)</f>
        <v>912811.12</v>
      </c>
      <c r="F15" s="34">
        <f t="shared" si="1"/>
        <v>61811.119999999995</v>
      </c>
      <c r="G15" s="12">
        <f t="shared" si="0"/>
        <v>107.26335135135135</v>
      </c>
    </row>
    <row r="16" spans="1:7" s="7" customFormat="1" ht="49.5" customHeight="1">
      <c r="A16" s="27" t="s">
        <v>57</v>
      </c>
      <c r="B16" s="28" t="s">
        <v>58</v>
      </c>
      <c r="C16" s="132">
        <v>810000</v>
      </c>
      <c r="D16" s="133">
        <v>810000</v>
      </c>
      <c r="E16" s="133">
        <v>867905.65</v>
      </c>
      <c r="F16" s="34">
        <f t="shared" si="1"/>
        <v>57905.65000000002</v>
      </c>
      <c r="G16" s="12">
        <f t="shared" si="0"/>
        <v>107.14884567901235</v>
      </c>
    </row>
    <row r="17" spans="1:7" s="7" customFormat="1" ht="66.75">
      <c r="A17" s="27" t="s">
        <v>59</v>
      </c>
      <c r="B17" s="28" t="s">
        <v>60</v>
      </c>
      <c r="C17" s="134">
        <v>1000</v>
      </c>
      <c r="D17" s="135">
        <v>1000</v>
      </c>
      <c r="E17" s="136">
        <v>611.26</v>
      </c>
      <c r="F17" s="34">
        <f t="shared" si="1"/>
        <v>-388.74</v>
      </c>
      <c r="G17" s="12">
        <v>0</v>
      </c>
    </row>
    <row r="18" spans="1:7" s="7" customFormat="1" ht="28.5">
      <c r="A18" s="27" t="s">
        <v>61</v>
      </c>
      <c r="B18" s="28" t="s">
        <v>62</v>
      </c>
      <c r="C18" s="134">
        <v>40000</v>
      </c>
      <c r="D18" s="135">
        <v>40000</v>
      </c>
      <c r="E18" s="135">
        <v>44294.21</v>
      </c>
      <c r="F18" s="34">
        <f t="shared" si="1"/>
        <v>4294.209999999999</v>
      </c>
      <c r="G18" s="12">
        <f t="shared" si="0"/>
        <v>110.735525</v>
      </c>
    </row>
    <row r="19" spans="1:7" s="7" customFormat="1" ht="18.75">
      <c r="A19" s="32" t="s">
        <v>129</v>
      </c>
      <c r="B19" s="33" t="s">
        <v>130</v>
      </c>
      <c r="C19" s="126">
        <f>SUM(C20:C23)</f>
        <v>1000800</v>
      </c>
      <c r="D19" s="127">
        <f>SUM(D20:D23)</f>
        <v>1000800</v>
      </c>
      <c r="E19" s="128">
        <f>SUM(E20:E23)</f>
        <v>936500.1799999999</v>
      </c>
      <c r="F19" s="34">
        <f t="shared" si="1"/>
        <v>-64299.820000000065</v>
      </c>
      <c r="G19" s="12">
        <f t="shared" si="0"/>
        <v>93.57515787370103</v>
      </c>
    </row>
    <row r="20" spans="1:7" s="7" customFormat="1" ht="28.5">
      <c r="A20" s="27" t="s">
        <v>131</v>
      </c>
      <c r="B20" s="28" t="s">
        <v>132</v>
      </c>
      <c r="C20" s="115">
        <v>336600</v>
      </c>
      <c r="D20" s="115">
        <v>336600</v>
      </c>
      <c r="E20" s="137">
        <v>326466.52</v>
      </c>
      <c r="F20" s="34">
        <f t="shared" si="1"/>
        <v>-10133.479999999981</v>
      </c>
      <c r="G20" s="12">
        <f t="shared" si="0"/>
        <v>96.98945929887107</v>
      </c>
    </row>
    <row r="21" spans="1:7" s="7" customFormat="1" ht="38.25">
      <c r="A21" s="27" t="s">
        <v>133</v>
      </c>
      <c r="B21" s="28" t="s">
        <v>134</v>
      </c>
      <c r="C21" s="115">
        <v>7300</v>
      </c>
      <c r="D21" s="115">
        <v>7300</v>
      </c>
      <c r="E21" s="137">
        <v>8844.36</v>
      </c>
      <c r="F21" s="34">
        <f t="shared" si="1"/>
        <v>1544.3600000000006</v>
      </c>
      <c r="G21" s="12">
        <f t="shared" si="0"/>
        <v>121.15561643835618</v>
      </c>
    </row>
    <row r="22" spans="1:7" s="7" customFormat="1" ht="28.5">
      <c r="A22" s="27" t="s">
        <v>135</v>
      </c>
      <c r="B22" s="28" t="s">
        <v>136</v>
      </c>
      <c r="C22" s="115">
        <v>656900</v>
      </c>
      <c r="D22" s="115">
        <v>656900</v>
      </c>
      <c r="E22" s="137">
        <v>643178.59</v>
      </c>
      <c r="F22" s="34">
        <f t="shared" si="1"/>
        <v>-13721.410000000033</v>
      </c>
      <c r="G22" s="12">
        <f t="shared" si="0"/>
        <v>97.91118739534174</v>
      </c>
    </row>
    <row r="23" spans="1:7" s="7" customFormat="1" ht="28.5">
      <c r="A23" s="27" t="s">
        <v>137</v>
      </c>
      <c r="B23" s="28" t="s">
        <v>138</v>
      </c>
      <c r="C23" s="115">
        <v>0</v>
      </c>
      <c r="D23" s="115">
        <v>0</v>
      </c>
      <c r="E23" s="137">
        <v>-41989.29</v>
      </c>
      <c r="F23" s="34">
        <f t="shared" si="1"/>
        <v>-41989.29</v>
      </c>
      <c r="G23" s="12">
        <v>0</v>
      </c>
    </row>
    <row r="24" spans="1:7" s="9" customFormat="1" ht="12.75">
      <c r="A24" s="10" t="s">
        <v>63</v>
      </c>
      <c r="B24" s="11" t="s">
        <v>64</v>
      </c>
      <c r="C24" s="126">
        <f aca="true" t="shared" si="2" ref="C24:E25">SUM(C25)</f>
        <v>399000</v>
      </c>
      <c r="D24" s="126">
        <f t="shared" si="2"/>
        <v>399000</v>
      </c>
      <c r="E24" s="128">
        <f>SUM(E25+E27)</f>
        <v>470259.11</v>
      </c>
      <c r="F24" s="34">
        <f t="shared" si="1"/>
        <v>71259.10999999999</v>
      </c>
      <c r="G24" s="12">
        <f t="shared" si="0"/>
        <v>117.8594260651629</v>
      </c>
    </row>
    <row r="25" spans="1:7" ht="12.75">
      <c r="A25" s="29" t="s">
        <v>65</v>
      </c>
      <c r="B25" s="25" t="s">
        <v>66</v>
      </c>
      <c r="C25" s="129">
        <f t="shared" si="2"/>
        <v>399000</v>
      </c>
      <c r="D25" s="129">
        <f t="shared" si="2"/>
        <v>399000</v>
      </c>
      <c r="E25" s="131">
        <f t="shared" si="2"/>
        <v>470259.11</v>
      </c>
      <c r="F25" s="34">
        <f t="shared" si="1"/>
        <v>71259.10999999999</v>
      </c>
      <c r="G25" s="12">
        <f t="shared" si="0"/>
        <v>117.8594260651629</v>
      </c>
    </row>
    <row r="26" spans="1:7" s="7" customFormat="1" ht="15.75" customHeight="1">
      <c r="A26" s="27" t="s">
        <v>65</v>
      </c>
      <c r="B26" s="28" t="s">
        <v>67</v>
      </c>
      <c r="C26" s="115">
        <v>399000</v>
      </c>
      <c r="D26" s="115">
        <v>399000</v>
      </c>
      <c r="E26" s="137">
        <v>470259.11</v>
      </c>
      <c r="F26" s="34">
        <f t="shared" si="1"/>
        <v>71259.10999999999</v>
      </c>
      <c r="G26" s="12">
        <f t="shared" si="0"/>
        <v>117.8594260651629</v>
      </c>
    </row>
    <row r="27" spans="1:7" s="7" customFormat="1" ht="0" customHeight="1" hidden="1">
      <c r="A27" s="27" t="s">
        <v>284</v>
      </c>
      <c r="B27" s="28" t="s">
        <v>285</v>
      </c>
      <c r="C27" s="138"/>
      <c r="D27" s="139"/>
      <c r="E27" s="140"/>
      <c r="F27" s="34">
        <f t="shared" si="1"/>
        <v>0</v>
      </c>
      <c r="G27" s="12" t="e">
        <f t="shared" si="0"/>
        <v>#DIV/0!</v>
      </c>
    </row>
    <row r="28" spans="1:7" s="9" customFormat="1" ht="16.5" customHeight="1">
      <c r="A28" s="10" t="s">
        <v>68</v>
      </c>
      <c r="B28" s="11" t="s">
        <v>69</v>
      </c>
      <c r="C28" s="126">
        <f>SUM(C29+C31+C34)</f>
        <v>1436000</v>
      </c>
      <c r="D28" s="127">
        <f>SUM(D29+D31+D34)</f>
        <v>1436000</v>
      </c>
      <c r="E28" s="128">
        <f>SUM(E29+E31+E34)</f>
        <v>1768585.3</v>
      </c>
      <c r="F28" s="34">
        <f t="shared" si="1"/>
        <v>332585.30000000005</v>
      </c>
      <c r="G28" s="12">
        <f t="shared" si="0"/>
        <v>123.16053621169918</v>
      </c>
    </row>
    <row r="29" spans="1:7" ht="12.75">
      <c r="A29" s="26" t="s">
        <v>70</v>
      </c>
      <c r="B29" s="25" t="s">
        <v>71</v>
      </c>
      <c r="C29" s="129">
        <f>SUM(C30)</f>
        <v>98000</v>
      </c>
      <c r="D29" s="129">
        <f>SUM(D30)</f>
        <v>98000</v>
      </c>
      <c r="E29" s="131">
        <f>SUM(E30)</f>
        <v>105752.97</v>
      </c>
      <c r="F29" s="34">
        <f t="shared" si="1"/>
        <v>7752.970000000001</v>
      </c>
      <c r="G29" s="12">
        <f t="shared" si="0"/>
        <v>107.91119387755101</v>
      </c>
    </row>
    <row r="30" spans="1:7" s="7" customFormat="1" ht="16.5" customHeight="1">
      <c r="A30" s="27" t="s">
        <v>72</v>
      </c>
      <c r="B30" s="28" t="s">
        <v>73</v>
      </c>
      <c r="C30" s="138">
        <v>98000</v>
      </c>
      <c r="D30" s="138">
        <v>98000</v>
      </c>
      <c r="E30" s="140">
        <v>105752.97</v>
      </c>
      <c r="F30" s="34">
        <f t="shared" si="1"/>
        <v>7752.970000000001</v>
      </c>
      <c r="G30" s="12">
        <f t="shared" si="0"/>
        <v>107.91119387755101</v>
      </c>
    </row>
    <row r="31" spans="1:7" ht="0" customHeight="1" hidden="1">
      <c r="A31" s="26" t="s">
        <v>74</v>
      </c>
      <c r="B31" s="25" t="s">
        <v>75</v>
      </c>
      <c r="C31" s="129"/>
      <c r="D31" s="130"/>
      <c r="E31" s="131"/>
      <c r="F31" s="34">
        <f t="shared" si="1"/>
        <v>0</v>
      </c>
      <c r="G31" s="12" t="e">
        <f t="shared" si="0"/>
        <v>#DIV/0!</v>
      </c>
    </row>
    <row r="32" spans="1:7" s="7" customFormat="1" ht="16.5" customHeight="1" hidden="1">
      <c r="A32" s="27" t="s">
        <v>76</v>
      </c>
      <c r="B32" s="28" t="s">
        <v>77</v>
      </c>
      <c r="C32" s="138"/>
      <c r="D32" s="139"/>
      <c r="E32" s="140"/>
      <c r="F32" s="34">
        <f t="shared" si="1"/>
        <v>0</v>
      </c>
      <c r="G32" s="12" t="e">
        <f t="shared" si="0"/>
        <v>#DIV/0!</v>
      </c>
    </row>
    <row r="33" spans="1:7" s="7" customFormat="1" ht="16.5" customHeight="1" hidden="1">
      <c r="A33" s="27" t="s">
        <v>78</v>
      </c>
      <c r="B33" s="28" t="s">
        <v>79</v>
      </c>
      <c r="C33" s="138"/>
      <c r="D33" s="139"/>
      <c r="E33" s="140"/>
      <c r="F33" s="34">
        <f t="shared" si="1"/>
        <v>0</v>
      </c>
      <c r="G33" s="12" t="e">
        <f t="shared" si="0"/>
        <v>#DIV/0!</v>
      </c>
    </row>
    <row r="34" spans="1:7" ht="16.5" customHeight="1">
      <c r="A34" s="26" t="s">
        <v>80</v>
      </c>
      <c r="B34" s="25" t="s">
        <v>81</v>
      </c>
      <c r="C34" s="129">
        <f>SUM(C35+C37)</f>
        <v>1338000</v>
      </c>
      <c r="D34" s="130">
        <f>SUM(D35+D37)</f>
        <v>1338000</v>
      </c>
      <c r="E34" s="131">
        <f>SUM(E35+E37)</f>
        <v>1662832.33</v>
      </c>
      <c r="F34" s="34">
        <f t="shared" si="1"/>
        <v>324832.3300000001</v>
      </c>
      <c r="G34" s="12">
        <f t="shared" si="0"/>
        <v>124.27745366218237</v>
      </c>
    </row>
    <row r="35" spans="1:7" ht="12.75">
      <c r="A35" s="29" t="s">
        <v>250</v>
      </c>
      <c r="B35" s="25" t="s">
        <v>247</v>
      </c>
      <c r="C35" s="129">
        <f>SUM(C36)</f>
        <v>238000</v>
      </c>
      <c r="D35" s="129">
        <f>SUM(D36)</f>
        <v>238000</v>
      </c>
      <c r="E35" s="131">
        <f>SUM(E36)</f>
        <v>477037.27</v>
      </c>
      <c r="F35" s="34">
        <f t="shared" si="1"/>
        <v>239037.27000000002</v>
      </c>
      <c r="G35" s="12">
        <f t="shared" si="0"/>
        <v>200.43582773109244</v>
      </c>
    </row>
    <row r="36" spans="1:7" s="7" customFormat="1" ht="18.75">
      <c r="A36" s="27" t="s">
        <v>249</v>
      </c>
      <c r="B36" s="28" t="s">
        <v>246</v>
      </c>
      <c r="C36" s="134">
        <v>238000</v>
      </c>
      <c r="D36" s="134">
        <v>238000</v>
      </c>
      <c r="E36" s="141">
        <v>477037.27</v>
      </c>
      <c r="F36" s="34">
        <f t="shared" si="1"/>
        <v>239037.27000000002</v>
      </c>
      <c r="G36" s="12">
        <f t="shared" si="0"/>
        <v>200.43582773109244</v>
      </c>
    </row>
    <row r="37" spans="1:7" ht="12.75">
      <c r="A37" s="29" t="s">
        <v>253</v>
      </c>
      <c r="B37" s="25" t="s">
        <v>248</v>
      </c>
      <c r="C37" s="129">
        <f>SUM(C38)</f>
        <v>1100000</v>
      </c>
      <c r="D37" s="129">
        <f>SUM(D38)</f>
        <v>1100000</v>
      </c>
      <c r="E37" s="131">
        <f>SUM(E38)</f>
        <v>1185795.06</v>
      </c>
      <c r="F37" s="34">
        <f t="shared" si="1"/>
        <v>85795.06000000006</v>
      </c>
      <c r="G37" s="12">
        <f t="shared" si="0"/>
        <v>107.79955090909093</v>
      </c>
    </row>
    <row r="38" spans="1:7" s="7" customFormat="1" ht="18.75">
      <c r="A38" s="27" t="s">
        <v>252</v>
      </c>
      <c r="B38" s="28" t="s">
        <v>251</v>
      </c>
      <c r="C38" s="132">
        <v>1100000</v>
      </c>
      <c r="D38" s="132">
        <v>1100000</v>
      </c>
      <c r="E38" s="133">
        <v>1185795.06</v>
      </c>
      <c r="F38" s="34">
        <f t="shared" si="1"/>
        <v>85795.06000000006</v>
      </c>
      <c r="G38" s="12">
        <f t="shared" si="0"/>
        <v>107.79955090909093</v>
      </c>
    </row>
    <row r="39" spans="1:7" s="9" customFormat="1" ht="12.75">
      <c r="A39" s="10" t="s">
        <v>82</v>
      </c>
      <c r="B39" s="11" t="s">
        <v>83</v>
      </c>
      <c r="C39" s="126">
        <f aca="true" t="shared" si="3" ref="C39:E40">SUM(C40)</f>
        <v>30000</v>
      </c>
      <c r="D39" s="126">
        <f t="shared" si="3"/>
        <v>30000</v>
      </c>
      <c r="E39" s="128">
        <f t="shared" si="3"/>
        <v>11400</v>
      </c>
      <c r="F39" s="34">
        <f t="shared" si="1"/>
        <v>-18600</v>
      </c>
      <c r="G39" s="12">
        <f t="shared" si="0"/>
        <v>38</v>
      </c>
    </row>
    <row r="40" spans="1:7" ht="28.5">
      <c r="A40" s="29" t="s">
        <v>84</v>
      </c>
      <c r="B40" s="25" t="s">
        <v>85</v>
      </c>
      <c r="C40" s="129">
        <f t="shared" si="3"/>
        <v>30000</v>
      </c>
      <c r="D40" s="129">
        <f>SUM(D41)</f>
        <v>30000</v>
      </c>
      <c r="E40" s="131">
        <f t="shared" si="3"/>
        <v>11400</v>
      </c>
      <c r="F40" s="34">
        <f t="shared" si="1"/>
        <v>-18600</v>
      </c>
      <c r="G40" s="12">
        <f t="shared" si="0"/>
        <v>38</v>
      </c>
    </row>
    <row r="41" spans="1:7" s="7" customFormat="1" ht="46.5" customHeight="1">
      <c r="A41" s="27" t="s">
        <v>86</v>
      </c>
      <c r="B41" s="28" t="s">
        <v>87</v>
      </c>
      <c r="C41" s="138">
        <v>30000</v>
      </c>
      <c r="D41" s="138">
        <v>30000</v>
      </c>
      <c r="E41" s="140">
        <v>11400</v>
      </c>
      <c r="F41" s="34">
        <f t="shared" si="1"/>
        <v>-18600</v>
      </c>
      <c r="G41" s="12">
        <f t="shared" si="0"/>
        <v>38</v>
      </c>
    </row>
    <row r="42" spans="1:7" s="9" customFormat="1" ht="34.5" customHeight="1" hidden="1">
      <c r="A42" s="13" t="s">
        <v>120</v>
      </c>
      <c r="B42" s="11" t="s">
        <v>122</v>
      </c>
      <c r="C42" s="126"/>
      <c r="D42" s="127"/>
      <c r="E42" s="128"/>
      <c r="F42" s="34">
        <f t="shared" si="1"/>
        <v>0</v>
      </c>
      <c r="G42" s="12" t="e">
        <f t="shared" si="0"/>
        <v>#DIV/0!</v>
      </c>
    </row>
    <row r="43" spans="1:7" s="7" customFormat="1" ht="12.75" hidden="1">
      <c r="A43" s="29" t="s">
        <v>121</v>
      </c>
      <c r="B43" s="25" t="s">
        <v>123</v>
      </c>
      <c r="C43" s="129"/>
      <c r="D43" s="130"/>
      <c r="E43" s="131"/>
      <c r="F43" s="34">
        <f t="shared" si="1"/>
        <v>0</v>
      </c>
      <c r="G43" s="12" t="e">
        <f t="shared" si="0"/>
        <v>#DIV/0!</v>
      </c>
    </row>
    <row r="44" spans="1:7" s="7" customFormat="1" ht="18" customHeight="1" hidden="1">
      <c r="A44" s="29" t="s">
        <v>126</v>
      </c>
      <c r="B44" s="25" t="s">
        <v>124</v>
      </c>
      <c r="C44" s="129"/>
      <c r="D44" s="130"/>
      <c r="E44" s="131"/>
      <c r="F44" s="34">
        <f t="shared" si="1"/>
        <v>0</v>
      </c>
      <c r="G44" s="12" t="e">
        <f t="shared" si="0"/>
        <v>#DIV/0!</v>
      </c>
    </row>
    <row r="45" spans="1:7" s="7" customFormat="1" ht="27" customHeight="1" hidden="1">
      <c r="A45" s="29" t="s">
        <v>127</v>
      </c>
      <c r="B45" s="25" t="s">
        <v>125</v>
      </c>
      <c r="C45" s="129"/>
      <c r="D45" s="130"/>
      <c r="E45" s="131"/>
      <c r="F45" s="34">
        <f t="shared" si="1"/>
        <v>0</v>
      </c>
      <c r="G45" s="12" t="e">
        <f t="shared" si="0"/>
        <v>#DIV/0!</v>
      </c>
    </row>
    <row r="46" spans="1:7" s="7" customFormat="1" ht="22.5" customHeight="1" hidden="1">
      <c r="A46" s="27" t="s">
        <v>128</v>
      </c>
      <c r="B46" s="28" t="s">
        <v>125</v>
      </c>
      <c r="C46" s="138"/>
      <c r="D46" s="139"/>
      <c r="E46" s="140"/>
      <c r="F46" s="34">
        <f t="shared" si="1"/>
        <v>0</v>
      </c>
      <c r="G46" s="12" t="e">
        <f t="shared" si="0"/>
        <v>#DIV/0!</v>
      </c>
    </row>
    <row r="47" spans="1:7" s="9" customFormat="1" ht="13.5">
      <c r="A47" s="36" t="s">
        <v>140</v>
      </c>
      <c r="B47" s="11"/>
      <c r="C47" s="126">
        <f>SUM(C48+C54)</f>
        <v>14900</v>
      </c>
      <c r="D47" s="126">
        <f>SUM(D48+D54)</f>
        <v>14900</v>
      </c>
      <c r="E47" s="128">
        <f>SUM(E48+E54)</f>
        <v>14436</v>
      </c>
      <c r="F47" s="34">
        <f>SUM(E47-D47)</f>
        <v>-464</v>
      </c>
      <c r="G47" s="12">
        <f t="shared" si="0"/>
        <v>96.88590604026845</v>
      </c>
    </row>
    <row r="48" spans="1:7" s="9" customFormat="1" ht="25.5" customHeight="1">
      <c r="A48" s="13" t="s">
        <v>88</v>
      </c>
      <c r="B48" s="11" t="s">
        <v>89</v>
      </c>
      <c r="C48" s="126">
        <f>SUM(C49+C52)</f>
        <v>12900</v>
      </c>
      <c r="D48" s="126">
        <f>SUM(D49+D52)</f>
        <v>12900</v>
      </c>
      <c r="E48" s="128">
        <f>SUM(E49+E52)</f>
        <v>12936</v>
      </c>
      <c r="F48" s="34">
        <f t="shared" si="1"/>
        <v>36</v>
      </c>
      <c r="G48" s="12">
        <f t="shared" si="0"/>
        <v>100.27906976744185</v>
      </c>
    </row>
    <row r="49" spans="1:7" ht="47.25" hidden="1">
      <c r="A49" s="29" t="s">
        <v>90</v>
      </c>
      <c r="B49" s="25" t="s">
        <v>91</v>
      </c>
      <c r="C49" s="129">
        <f aca="true" t="shared" si="4" ref="C49:E50">SUM(C50)</f>
        <v>0</v>
      </c>
      <c r="D49" s="129">
        <f t="shared" si="4"/>
        <v>0</v>
      </c>
      <c r="E49" s="131">
        <f t="shared" si="4"/>
        <v>0</v>
      </c>
      <c r="F49" s="34">
        <f t="shared" si="1"/>
        <v>0</v>
      </c>
      <c r="G49" s="12"/>
    </row>
    <row r="50" spans="1:7" ht="38.25" hidden="1">
      <c r="A50" s="29" t="s">
        <v>92</v>
      </c>
      <c r="B50" s="25" t="s">
        <v>93</v>
      </c>
      <c r="C50" s="129">
        <f t="shared" si="4"/>
        <v>0</v>
      </c>
      <c r="D50" s="129">
        <f t="shared" si="4"/>
        <v>0</v>
      </c>
      <c r="E50" s="131">
        <f t="shared" si="4"/>
        <v>0</v>
      </c>
      <c r="F50" s="34">
        <f t="shared" si="1"/>
        <v>0</v>
      </c>
      <c r="G50" s="12"/>
    </row>
    <row r="51" spans="1:7" s="7" customFormat="1" ht="47.25" hidden="1">
      <c r="A51" s="27" t="s">
        <v>94</v>
      </c>
      <c r="B51" s="28" t="s">
        <v>95</v>
      </c>
      <c r="C51" s="132"/>
      <c r="D51" s="133"/>
      <c r="E51" s="135"/>
      <c r="F51" s="34">
        <f t="shared" si="1"/>
        <v>0</v>
      </c>
      <c r="G51" s="12"/>
    </row>
    <row r="52" spans="1:7" ht="38.25">
      <c r="A52" s="29" t="s">
        <v>116</v>
      </c>
      <c r="B52" s="25" t="s">
        <v>118</v>
      </c>
      <c r="C52" s="129">
        <f>SUM(C53)</f>
        <v>12900</v>
      </c>
      <c r="D52" s="129">
        <f>SUM(D53)</f>
        <v>12900</v>
      </c>
      <c r="E52" s="129">
        <f>SUM(E53)</f>
        <v>12936</v>
      </c>
      <c r="F52" s="34">
        <f t="shared" si="1"/>
        <v>36</v>
      </c>
      <c r="G52" s="12">
        <f t="shared" si="0"/>
        <v>100.27906976744185</v>
      </c>
    </row>
    <row r="53" spans="1:7" s="7" customFormat="1" ht="18.75" customHeight="1">
      <c r="A53" s="27" t="s">
        <v>117</v>
      </c>
      <c r="B53" s="28" t="s">
        <v>119</v>
      </c>
      <c r="C53" s="132">
        <v>12900</v>
      </c>
      <c r="D53" s="132">
        <v>12900</v>
      </c>
      <c r="E53" s="140">
        <v>12936</v>
      </c>
      <c r="F53" s="34">
        <f t="shared" si="1"/>
        <v>36</v>
      </c>
      <c r="G53" s="12">
        <f t="shared" si="0"/>
        <v>100.27906976744185</v>
      </c>
    </row>
    <row r="54" spans="1:7" s="9" customFormat="1" ht="18.75" customHeight="1">
      <c r="A54" s="13" t="s">
        <v>256</v>
      </c>
      <c r="B54" s="11" t="s">
        <v>257</v>
      </c>
      <c r="C54" s="126">
        <f aca="true" t="shared" si="5" ref="C54:E55">SUM(C55)</f>
        <v>2000</v>
      </c>
      <c r="D54" s="126">
        <f t="shared" si="5"/>
        <v>2000</v>
      </c>
      <c r="E54" s="126">
        <f t="shared" si="5"/>
        <v>1500</v>
      </c>
      <c r="F54" s="34">
        <f>SUM(E54-D54)</f>
        <v>-500</v>
      </c>
      <c r="G54" s="12">
        <v>0</v>
      </c>
    </row>
    <row r="55" spans="1:7" ht="18.75" customHeight="1">
      <c r="A55" s="29" t="s">
        <v>255</v>
      </c>
      <c r="B55" s="25" t="s">
        <v>259</v>
      </c>
      <c r="C55" s="129">
        <f t="shared" si="5"/>
        <v>2000</v>
      </c>
      <c r="D55" s="129">
        <f t="shared" si="5"/>
        <v>2000</v>
      </c>
      <c r="E55" s="131">
        <f t="shared" si="5"/>
        <v>1500</v>
      </c>
      <c r="F55" s="34">
        <f t="shared" si="1"/>
        <v>-500</v>
      </c>
      <c r="G55" s="12">
        <v>0</v>
      </c>
    </row>
    <row r="56" spans="1:7" ht="18.75" customHeight="1">
      <c r="A56" s="29" t="s">
        <v>254</v>
      </c>
      <c r="B56" s="25" t="s">
        <v>258</v>
      </c>
      <c r="C56" s="115">
        <v>2000</v>
      </c>
      <c r="D56" s="115">
        <v>2000</v>
      </c>
      <c r="E56" s="142">
        <v>1500</v>
      </c>
      <c r="F56" s="34">
        <f t="shared" si="1"/>
        <v>-500</v>
      </c>
      <c r="G56" s="12">
        <v>0</v>
      </c>
    </row>
    <row r="57" spans="1:7" s="9" customFormat="1" ht="18.75" customHeight="1">
      <c r="A57" s="31" t="s">
        <v>96</v>
      </c>
      <c r="B57" s="11" t="s">
        <v>97</v>
      </c>
      <c r="C57" s="126">
        <f>SUM(C58)</f>
        <v>756200</v>
      </c>
      <c r="D57" s="126">
        <f>SUM(D58)</f>
        <v>756200</v>
      </c>
      <c r="E57" s="128">
        <f>SUM(E58)</f>
        <v>775050</v>
      </c>
      <c r="F57" s="34">
        <f t="shared" si="1"/>
        <v>18850</v>
      </c>
      <c r="G57" s="12">
        <f t="shared" si="0"/>
        <v>102.49272679185401</v>
      </c>
    </row>
    <row r="58" spans="1:7" s="5" customFormat="1" ht="18.75">
      <c r="A58" s="32" t="s">
        <v>98</v>
      </c>
      <c r="B58" s="33" t="s">
        <v>99</v>
      </c>
      <c r="C58" s="143">
        <f>SUM(C59+C65+C70+C72)</f>
        <v>756200</v>
      </c>
      <c r="D58" s="143">
        <f>SUM(D59+D65+D70+D72)</f>
        <v>756200</v>
      </c>
      <c r="E58" s="143">
        <f>SUM(E59+E65+E70+E72)</f>
        <v>775050</v>
      </c>
      <c r="F58" s="34">
        <f t="shared" si="1"/>
        <v>18850</v>
      </c>
      <c r="G58" s="12">
        <f t="shared" si="0"/>
        <v>102.49272679185401</v>
      </c>
    </row>
    <row r="59" spans="1:7" s="9" customFormat="1" ht="17.25">
      <c r="A59" s="13" t="s">
        <v>100</v>
      </c>
      <c r="B59" s="11" t="s">
        <v>101</v>
      </c>
      <c r="C59" s="126">
        <f>SUM(C60+C63)</f>
        <v>581100</v>
      </c>
      <c r="D59" s="126">
        <f>SUM(D60+D63)</f>
        <v>581100</v>
      </c>
      <c r="E59" s="128">
        <f>SUM(E60+E63)</f>
        <v>581100</v>
      </c>
      <c r="F59" s="34">
        <f t="shared" si="1"/>
        <v>0</v>
      </c>
      <c r="G59" s="12">
        <f t="shared" si="0"/>
        <v>100</v>
      </c>
    </row>
    <row r="60" spans="1:7" ht="12.75">
      <c r="A60" s="29" t="s">
        <v>102</v>
      </c>
      <c r="B60" s="25" t="s">
        <v>103</v>
      </c>
      <c r="C60" s="129">
        <f>SUM(C61+C62)</f>
        <v>154400</v>
      </c>
      <c r="D60" s="129">
        <f>SUM(D61+D62)</f>
        <v>154400</v>
      </c>
      <c r="E60" s="129">
        <f>SUM(E61+E62)</f>
        <v>154400</v>
      </c>
      <c r="F60" s="34">
        <f t="shared" si="1"/>
        <v>0</v>
      </c>
      <c r="G60" s="12">
        <f t="shared" si="0"/>
        <v>100</v>
      </c>
    </row>
    <row r="61" spans="1:7" s="7" customFormat="1" ht="21.75" customHeight="1">
      <c r="A61" s="27" t="s">
        <v>145</v>
      </c>
      <c r="B61" s="28" t="s">
        <v>104</v>
      </c>
      <c r="C61" s="115">
        <v>154400</v>
      </c>
      <c r="D61" s="115">
        <v>154400</v>
      </c>
      <c r="E61" s="115">
        <v>154400</v>
      </c>
      <c r="F61" s="39">
        <f t="shared" si="1"/>
        <v>0</v>
      </c>
      <c r="G61" s="12">
        <f t="shared" si="0"/>
        <v>100</v>
      </c>
    </row>
    <row r="62" spans="1:7" s="7" customFormat="1" ht="22.5" customHeight="1" hidden="1">
      <c r="A62" s="27" t="s">
        <v>144</v>
      </c>
      <c r="B62" s="28" t="s">
        <v>104</v>
      </c>
      <c r="C62" s="132"/>
      <c r="D62" s="133"/>
      <c r="E62" s="133"/>
      <c r="F62" s="39">
        <f>SUM(E62-D62)</f>
        <v>0</v>
      </c>
      <c r="G62" s="12"/>
    </row>
    <row r="63" spans="1:7" ht="22.5" customHeight="1">
      <c r="A63" s="29" t="s">
        <v>147</v>
      </c>
      <c r="B63" s="25" t="s">
        <v>146</v>
      </c>
      <c r="C63" s="129">
        <f>SUM(C64)</f>
        <v>426700</v>
      </c>
      <c r="D63" s="129">
        <f>SUM(D64)</f>
        <v>426700</v>
      </c>
      <c r="E63" s="131">
        <f>SUM(E64)</f>
        <v>426700</v>
      </c>
      <c r="F63" s="34">
        <f>SUM(E63-D63)</f>
        <v>0</v>
      </c>
      <c r="G63" s="12">
        <f t="shared" si="0"/>
        <v>100</v>
      </c>
    </row>
    <row r="64" spans="1:7" s="7" customFormat="1" ht="22.5" customHeight="1">
      <c r="A64" s="27" t="s">
        <v>143</v>
      </c>
      <c r="B64" s="28" t="s">
        <v>146</v>
      </c>
      <c r="C64" s="138">
        <v>426700</v>
      </c>
      <c r="D64" s="138">
        <v>426700</v>
      </c>
      <c r="E64" s="140">
        <v>426700</v>
      </c>
      <c r="F64" s="39">
        <f>SUM(E64-D64)</f>
        <v>0</v>
      </c>
      <c r="G64" s="12">
        <f t="shared" si="0"/>
        <v>100</v>
      </c>
    </row>
    <row r="65" spans="1:7" s="9" customFormat="1" ht="22.5" customHeight="1">
      <c r="A65" s="13" t="s">
        <v>105</v>
      </c>
      <c r="B65" s="11" t="s">
        <v>106</v>
      </c>
      <c r="C65" s="126">
        <f>SUM(C66+C68)</f>
        <v>162300</v>
      </c>
      <c r="D65" s="126">
        <f>SUM(D66+D68)</f>
        <v>162300</v>
      </c>
      <c r="E65" s="126">
        <f>SUM(E66+E68)</f>
        <v>162300</v>
      </c>
      <c r="F65" s="34">
        <f t="shared" si="1"/>
        <v>0</v>
      </c>
      <c r="G65" s="12">
        <f t="shared" si="0"/>
        <v>100</v>
      </c>
    </row>
    <row r="66" spans="1:7" ht="18.75">
      <c r="A66" s="29" t="s">
        <v>107</v>
      </c>
      <c r="B66" s="25" t="s">
        <v>108</v>
      </c>
      <c r="C66" s="129">
        <f>SUM(C67)</f>
        <v>123500</v>
      </c>
      <c r="D66" s="129">
        <f>SUM(D67)</f>
        <v>123500</v>
      </c>
      <c r="E66" s="129">
        <f>SUM(E67)</f>
        <v>123500</v>
      </c>
      <c r="F66" s="34">
        <f t="shared" si="1"/>
        <v>0</v>
      </c>
      <c r="G66" s="12">
        <f t="shared" si="0"/>
        <v>100</v>
      </c>
    </row>
    <row r="67" spans="1:7" s="7" customFormat="1" ht="28.5">
      <c r="A67" s="27" t="s">
        <v>109</v>
      </c>
      <c r="B67" s="28" t="s">
        <v>110</v>
      </c>
      <c r="C67" s="115">
        <v>123500</v>
      </c>
      <c r="D67" s="115">
        <v>123500</v>
      </c>
      <c r="E67" s="137">
        <v>123500</v>
      </c>
      <c r="F67" s="39">
        <f t="shared" si="1"/>
        <v>0</v>
      </c>
      <c r="G67" s="12">
        <f t="shared" si="0"/>
        <v>100</v>
      </c>
    </row>
    <row r="68" spans="1:7" ht="18.75">
      <c r="A68" s="29" t="s">
        <v>111</v>
      </c>
      <c r="B68" s="25" t="s">
        <v>112</v>
      </c>
      <c r="C68" s="129">
        <f>SUM(C69)</f>
        <v>38800</v>
      </c>
      <c r="D68" s="129">
        <f>SUM(D69)</f>
        <v>38800</v>
      </c>
      <c r="E68" s="129">
        <f>SUM(E69)</f>
        <v>38800</v>
      </c>
      <c r="F68" s="34">
        <f t="shared" si="1"/>
        <v>0</v>
      </c>
      <c r="G68" s="12">
        <f t="shared" si="0"/>
        <v>100</v>
      </c>
    </row>
    <row r="69" spans="1:7" s="7" customFormat="1" ht="18.75">
      <c r="A69" s="40" t="s">
        <v>113</v>
      </c>
      <c r="B69" s="28" t="s">
        <v>114</v>
      </c>
      <c r="C69" s="115">
        <v>38800</v>
      </c>
      <c r="D69" s="115">
        <v>38800</v>
      </c>
      <c r="E69" s="137">
        <v>38800</v>
      </c>
      <c r="F69" s="39">
        <f t="shared" si="1"/>
        <v>0</v>
      </c>
      <c r="G69" s="12">
        <f t="shared" si="0"/>
        <v>100</v>
      </c>
    </row>
    <row r="70" spans="1:7" ht="12.75">
      <c r="A70" s="13" t="s">
        <v>272</v>
      </c>
      <c r="B70" s="11" t="s">
        <v>273</v>
      </c>
      <c r="C70" s="126">
        <f>SUM(C71)</f>
        <v>12800</v>
      </c>
      <c r="D70" s="126">
        <f>SUM(D71)</f>
        <v>12800</v>
      </c>
      <c r="E70" s="126">
        <f>SUM(E71)</f>
        <v>12800</v>
      </c>
      <c r="F70" s="34">
        <f>SUM(E70-D70)</f>
        <v>0</v>
      </c>
      <c r="G70" s="12">
        <v>0</v>
      </c>
    </row>
    <row r="71" spans="1:7" s="7" customFormat="1" ht="42.75" customHeight="1">
      <c r="A71" s="40" t="s">
        <v>274</v>
      </c>
      <c r="B71" s="28" t="s">
        <v>275</v>
      </c>
      <c r="C71" s="115">
        <v>12800</v>
      </c>
      <c r="D71" s="115">
        <v>12800</v>
      </c>
      <c r="E71" s="137">
        <v>12800</v>
      </c>
      <c r="F71" s="39">
        <f>SUM(E71-D71)</f>
        <v>0</v>
      </c>
      <c r="G71" s="12">
        <v>0</v>
      </c>
    </row>
    <row r="72" spans="1:7" ht="26.25">
      <c r="A72" s="13" t="s">
        <v>261</v>
      </c>
      <c r="B72" s="11" t="s">
        <v>263</v>
      </c>
      <c r="C72" s="126"/>
      <c r="D72" s="126"/>
      <c r="E72" s="126">
        <f>SUM(E73)</f>
        <v>18850</v>
      </c>
      <c r="F72" s="34">
        <f>SUM(E72-D72)</f>
        <v>18850</v>
      </c>
      <c r="G72" s="12">
        <v>0</v>
      </c>
    </row>
    <row r="73" spans="1:7" s="7" customFormat="1" ht="28.5">
      <c r="A73" s="40" t="s">
        <v>260</v>
      </c>
      <c r="B73" s="28" t="s">
        <v>262</v>
      </c>
      <c r="C73" s="115"/>
      <c r="D73" s="115"/>
      <c r="E73" s="137">
        <v>18850</v>
      </c>
      <c r="F73" s="39">
        <f>SUM(E73-D73)</f>
        <v>18850</v>
      </c>
      <c r="G73" s="12">
        <v>0</v>
      </c>
    </row>
  </sheetData>
  <mergeCells count="2">
    <mergeCell ref="A6:G6"/>
    <mergeCell ref="A7:G7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05">
      <selection activeCell="D109" sqref="D109"/>
    </sheetView>
  </sheetViews>
  <sheetFormatPr defaultColWidth="9.00390625" defaultRowHeight="12.75"/>
  <cols>
    <col min="1" max="1" width="38.875" style="50" customWidth="1"/>
    <col min="2" max="2" width="24.50390625" style="41" customWidth="1"/>
    <col min="3" max="4" width="10.25390625" style="41" customWidth="1"/>
    <col min="5" max="5" width="11.875" style="41" customWidth="1"/>
    <col min="6" max="6" width="9.50390625" style="41" customWidth="1"/>
    <col min="7" max="7" width="8.375" style="48" customWidth="1"/>
    <col min="8" max="16384" width="9.125" style="48" customWidth="1"/>
  </cols>
  <sheetData>
    <row r="1" spans="1:7" s="81" customFormat="1" ht="12.75">
      <c r="A1" s="46"/>
      <c r="F1" s="82"/>
      <c r="G1" s="47" t="s">
        <v>41</v>
      </c>
    </row>
    <row r="2" spans="1:7" s="81" customFormat="1" ht="12.75">
      <c r="A2" s="46"/>
      <c r="F2" s="82"/>
      <c r="G2" s="47" t="s">
        <v>42</v>
      </c>
    </row>
    <row r="3" spans="1:7" s="81" customFormat="1" ht="12.75">
      <c r="A3" s="46"/>
      <c r="F3" s="82"/>
      <c r="G3" s="47" t="s">
        <v>43</v>
      </c>
    </row>
    <row r="4" spans="1:7" ht="12.75">
      <c r="A4" s="96"/>
      <c r="B4" s="48"/>
      <c r="C4" s="49"/>
      <c r="D4" s="49"/>
      <c r="E4" s="49"/>
      <c r="G4" s="1" t="s">
        <v>287</v>
      </c>
    </row>
    <row r="5" spans="1:6" s="81" customFormat="1" ht="12.75">
      <c r="A5" s="46"/>
      <c r="F5" s="82"/>
    </row>
    <row r="6" spans="1:7" s="81" customFormat="1" ht="15.75">
      <c r="A6" s="158" t="s">
        <v>44</v>
      </c>
      <c r="B6" s="160"/>
      <c r="C6" s="160"/>
      <c r="D6" s="160"/>
      <c r="E6" s="160"/>
      <c r="F6" s="160"/>
      <c r="G6" s="160"/>
    </row>
    <row r="7" spans="1:7" ht="15.75">
      <c r="A7" s="158" t="s">
        <v>288</v>
      </c>
      <c r="B7" s="159"/>
      <c r="C7" s="159"/>
      <c r="D7" s="159"/>
      <c r="E7" s="159"/>
      <c r="F7" s="159"/>
      <c r="G7" s="159"/>
    </row>
    <row r="8" ht="6" customHeight="1"/>
    <row r="9" spans="1:6" ht="9" customHeight="1">
      <c r="A9" s="51"/>
      <c r="F9" s="41" t="s">
        <v>243</v>
      </c>
    </row>
    <row r="10" spans="1:7" s="52" customFormat="1" ht="54" customHeight="1">
      <c r="A10" s="19" t="s">
        <v>47</v>
      </c>
      <c r="B10" s="8" t="s">
        <v>48</v>
      </c>
      <c r="C10" s="18" t="s">
        <v>244</v>
      </c>
      <c r="D10" s="18" t="s">
        <v>289</v>
      </c>
      <c r="E10" s="18" t="s">
        <v>290</v>
      </c>
      <c r="F10" s="18" t="s">
        <v>245</v>
      </c>
      <c r="G10" s="19" t="s">
        <v>139</v>
      </c>
    </row>
    <row r="11" spans="1:7" s="50" customFormat="1" ht="12.75" customHeight="1">
      <c r="A11" s="97">
        <v>1</v>
      </c>
      <c r="B11" s="21">
        <v>2</v>
      </c>
      <c r="C11" s="22">
        <v>3</v>
      </c>
      <c r="D11" s="22">
        <v>3</v>
      </c>
      <c r="E11" s="22">
        <v>3</v>
      </c>
      <c r="F11" s="21">
        <v>6</v>
      </c>
      <c r="G11" s="22">
        <v>7</v>
      </c>
    </row>
    <row r="12" spans="1:7" ht="13.5">
      <c r="A12" s="98" t="s">
        <v>115</v>
      </c>
      <c r="B12" s="6"/>
      <c r="C12" s="150">
        <f>SUM(C107)</f>
        <v>4847500</v>
      </c>
      <c r="D12" s="150">
        <f>SUM(D107)</f>
        <v>4847500</v>
      </c>
      <c r="E12" s="151">
        <f>SUM(E107)</f>
        <v>4694351.609999999</v>
      </c>
      <c r="F12" s="59">
        <f>SUM(E12-C12)</f>
        <v>-153148.3900000006</v>
      </c>
      <c r="G12" s="60">
        <f>E12/C12*100</f>
        <v>96.84067271789581</v>
      </c>
    </row>
    <row r="13" spans="1:7" s="55" customFormat="1" ht="30.75" customHeight="1">
      <c r="A13" s="99" t="s">
        <v>0</v>
      </c>
      <c r="B13" s="54" t="s">
        <v>148</v>
      </c>
      <c r="C13" s="152">
        <f>SUM(C14+C15)</f>
        <v>639630</v>
      </c>
      <c r="D13" s="152">
        <f>SUM(D14+D15)</f>
        <v>639630</v>
      </c>
      <c r="E13" s="152">
        <f>SUM(E14+E15)</f>
        <v>639507.25</v>
      </c>
      <c r="F13" s="59">
        <f>SUM(E13-C13)</f>
        <v>-122.75</v>
      </c>
      <c r="G13" s="60">
        <f>E13/C13*100</f>
        <v>99.98080921782906</v>
      </c>
    </row>
    <row r="14" spans="1:7" s="57" customFormat="1" ht="15.75">
      <c r="A14" s="100" t="s">
        <v>1</v>
      </c>
      <c r="B14" s="56" t="s">
        <v>149</v>
      </c>
      <c r="C14" s="64">
        <v>491180</v>
      </c>
      <c r="D14" s="64">
        <v>491180</v>
      </c>
      <c r="E14" s="145">
        <v>491173</v>
      </c>
      <c r="F14" s="62">
        <f>SUM(E14-C14)</f>
        <v>-7</v>
      </c>
      <c r="G14" s="63">
        <f>E14/C14*100</f>
        <v>99.99857486053992</v>
      </c>
    </row>
    <row r="15" spans="1:7" s="57" customFormat="1" ht="15.75">
      <c r="A15" s="101" t="s">
        <v>2</v>
      </c>
      <c r="B15" s="58" t="s">
        <v>150</v>
      </c>
      <c r="C15" s="64">
        <v>148450</v>
      </c>
      <c r="D15" s="64">
        <v>148450</v>
      </c>
      <c r="E15" s="145">
        <v>148334.25</v>
      </c>
      <c r="F15" s="64">
        <f>SUM(E15-C15)</f>
        <v>-115.75</v>
      </c>
      <c r="G15" s="65">
        <f>E15/C15*100</f>
        <v>99.92202761872684</v>
      </c>
    </row>
    <row r="16" spans="1:7" ht="35.25" customHeight="1">
      <c r="A16" s="102" t="s">
        <v>3</v>
      </c>
      <c r="B16" s="54" t="s">
        <v>4</v>
      </c>
      <c r="C16" s="153">
        <f>SUM(C17:C27)</f>
        <v>2101600</v>
      </c>
      <c r="D16" s="153">
        <f>SUM(D17:D27)</f>
        <v>2101600</v>
      </c>
      <c r="E16" s="154">
        <f>SUM(E17:E27)</f>
        <v>2068353.8</v>
      </c>
      <c r="F16" s="69">
        <f aca="true" t="shared" si="0" ref="F16:F92">SUM(E16-C16)</f>
        <v>-33246.19999999995</v>
      </c>
      <c r="G16" s="60">
        <f aca="true" t="shared" si="1" ref="G16:G92">E16/C16*100</f>
        <v>98.418052912067</v>
      </c>
    </row>
    <row r="17" spans="1:7" s="57" customFormat="1" ht="15.75">
      <c r="A17" s="103" t="s">
        <v>1</v>
      </c>
      <c r="B17" s="58" t="s">
        <v>151</v>
      </c>
      <c r="C17" s="64">
        <v>1391400</v>
      </c>
      <c r="D17" s="157">
        <v>1391400</v>
      </c>
      <c r="E17" s="145">
        <v>1386960.72</v>
      </c>
      <c r="F17" s="64">
        <f t="shared" si="0"/>
        <v>-4439.280000000028</v>
      </c>
      <c r="G17" s="63">
        <f t="shared" si="1"/>
        <v>99.68094868477792</v>
      </c>
    </row>
    <row r="18" spans="1:7" s="57" customFormat="1" ht="15.75">
      <c r="A18" s="103" t="s">
        <v>5</v>
      </c>
      <c r="B18" s="58" t="s">
        <v>152</v>
      </c>
      <c r="C18" s="64">
        <v>420600</v>
      </c>
      <c r="D18" s="64">
        <v>420600</v>
      </c>
      <c r="E18" s="145">
        <v>412652.93</v>
      </c>
      <c r="F18" s="64">
        <f t="shared" si="0"/>
        <v>-7947.070000000007</v>
      </c>
      <c r="G18" s="63">
        <f t="shared" si="1"/>
        <v>98.11053970518307</v>
      </c>
    </row>
    <row r="19" spans="1:7" s="57" customFormat="1" ht="15.75">
      <c r="A19" s="103" t="s">
        <v>265</v>
      </c>
      <c r="B19" s="58" t="s">
        <v>264</v>
      </c>
      <c r="C19" s="64">
        <v>600</v>
      </c>
      <c r="D19" s="157">
        <v>600</v>
      </c>
      <c r="E19" s="145">
        <v>251.67</v>
      </c>
      <c r="F19" s="64"/>
      <c r="G19" s="63"/>
    </row>
    <row r="20" spans="1:7" s="57" customFormat="1" ht="15.75">
      <c r="A20" s="103" t="s">
        <v>6</v>
      </c>
      <c r="B20" s="58" t="s">
        <v>153</v>
      </c>
      <c r="C20" s="64">
        <v>33400</v>
      </c>
      <c r="D20" s="64">
        <v>33400</v>
      </c>
      <c r="E20" s="145">
        <v>31778.34</v>
      </c>
      <c r="F20" s="64">
        <f t="shared" si="0"/>
        <v>-1621.6599999999999</v>
      </c>
      <c r="G20" s="63">
        <f t="shared" si="1"/>
        <v>95.14473053892215</v>
      </c>
    </row>
    <row r="21" spans="1:7" s="57" customFormat="1" ht="15.75">
      <c r="A21" s="103" t="s">
        <v>9</v>
      </c>
      <c r="B21" s="77" t="s">
        <v>154</v>
      </c>
      <c r="C21" s="64">
        <v>24100</v>
      </c>
      <c r="D21" s="64">
        <v>24100</v>
      </c>
      <c r="E21" s="145">
        <v>20320.56</v>
      </c>
      <c r="F21" s="64">
        <f t="shared" si="0"/>
        <v>-3779.4399999999987</v>
      </c>
      <c r="G21" s="63">
        <f t="shared" si="1"/>
        <v>84.31767634854772</v>
      </c>
    </row>
    <row r="22" spans="1:7" s="57" customFormat="1" ht="15.75">
      <c r="A22" s="103" t="s">
        <v>7</v>
      </c>
      <c r="B22" s="58" t="s">
        <v>155</v>
      </c>
      <c r="C22" s="64">
        <v>38500</v>
      </c>
      <c r="D22" s="64">
        <v>38500</v>
      </c>
      <c r="E22" s="145">
        <v>37717</v>
      </c>
      <c r="F22" s="64">
        <f t="shared" si="0"/>
        <v>-783</v>
      </c>
      <c r="G22" s="63">
        <f t="shared" si="1"/>
        <v>97.96623376623377</v>
      </c>
    </row>
    <row r="23" spans="1:7" s="57" customFormat="1" ht="15.75">
      <c r="A23" s="103" t="s">
        <v>8</v>
      </c>
      <c r="B23" s="58" t="s">
        <v>156</v>
      </c>
      <c r="C23" s="64">
        <v>23000</v>
      </c>
      <c r="D23" s="64">
        <v>23000</v>
      </c>
      <c r="E23" s="145">
        <v>22417.19</v>
      </c>
      <c r="F23" s="64">
        <f t="shared" si="0"/>
        <v>-582.8100000000013</v>
      </c>
      <c r="G23" s="63">
        <f t="shared" si="1"/>
        <v>97.46604347826087</v>
      </c>
    </row>
    <row r="24" spans="1:7" s="57" customFormat="1" ht="15.75">
      <c r="A24" s="104" t="s">
        <v>10</v>
      </c>
      <c r="B24" s="58" t="s">
        <v>157</v>
      </c>
      <c r="C24" s="64">
        <v>23000</v>
      </c>
      <c r="D24" s="64">
        <v>23000</v>
      </c>
      <c r="E24" s="145">
        <v>22999</v>
      </c>
      <c r="F24" s="64">
        <f>SUM(E24-C24)</f>
        <v>-1</v>
      </c>
      <c r="G24" s="63">
        <f>E24/C24*100</f>
        <v>99.99565217391304</v>
      </c>
    </row>
    <row r="25" spans="1:7" s="57" customFormat="1" ht="15.75">
      <c r="A25" s="104" t="s">
        <v>11</v>
      </c>
      <c r="B25" s="58" t="s">
        <v>157</v>
      </c>
      <c r="C25" s="64">
        <v>137000</v>
      </c>
      <c r="D25" s="64">
        <v>137000</v>
      </c>
      <c r="E25" s="145">
        <v>128293.3</v>
      </c>
      <c r="F25" s="64">
        <f t="shared" si="0"/>
        <v>-8706.699999999997</v>
      </c>
      <c r="G25" s="63">
        <f t="shared" si="1"/>
        <v>93.64474452554745</v>
      </c>
    </row>
    <row r="26" spans="1:7" s="57" customFormat="1" ht="15.75">
      <c r="A26" s="103" t="s">
        <v>12</v>
      </c>
      <c r="B26" s="58" t="s">
        <v>158</v>
      </c>
      <c r="C26" s="64">
        <v>5000</v>
      </c>
      <c r="D26" s="64">
        <v>5000</v>
      </c>
      <c r="E26" s="145"/>
      <c r="F26" s="64">
        <f t="shared" si="0"/>
        <v>-5000</v>
      </c>
      <c r="G26" s="63">
        <f t="shared" si="1"/>
        <v>0</v>
      </c>
    </row>
    <row r="27" spans="1:7" s="57" customFormat="1" ht="17.25" customHeight="1">
      <c r="A27" s="103" t="s">
        <v>13</v>
      </c>
      <c r="B27" s="77" t="s">
        <v>159</v>
      </c>
      <c r="C27" s="64">
        <v>5000</v>
      </c>
      <c r="D27" s="64">
        <v>5000</v>
      </c>
      <c r="E27" s="145">
        <v>4963.09</v>
      </c>
      <c r="F27" s="64">
        <f t="shared" si="0"/>
        <v>-36.909999999999854</v>
      </c>
      <c r="G27" s="63">
        <f t="shared" si="1"/>
        <v>99.2618</v>
      </c>
    </row>
    <row r="28" spans="1:7" s="55" customFormat="1" ht="12.75" hidden="1">
      <c r="A28" s="105" t="s">
        <v>14</v>
      </c>
      <c r="B28" s="44" t="s">
        <v>160</v>
      </c>
      <c r="C28" s="80"/>
      <c r="D28" s="80"/>
      <c r="E28" s="80"/>
      <c r="F28" s="69">
        <f t="shared" si="0"/>
        <v>0</v>
      </c>
      <c r="G28" s="60"/>
    </row>
    <row r="29" spans="1:7" s="55" customFormat="1" ht="24.75" customHeight="1" hidden="1">
      <c r="A29" s="105" t="s">
        <v>15</v>
      </c>
      <c r="B29" s="44" t="s">
        <v>161</v>
      </c>
      <c r="C29" s="80"/>
      <c r="D29" s="80"/>
      <c r="E29" s="80"/>
      <c r="F29" s="69">
        <f t="shared" si="0"/>
        <v>0</v>
      </c>
      <c r="G29" s="60"/>
    </row>
    <row r="30" spans="1:7" ht="15.75" customHeight="1">
      <c r="A30" s="105" t="s">
        <v>162</v>
      </c>
      <c r="B30" s="44" t="s">
        <v>163</v>
      </c>
      <c r="C30" s="155">
        <f>SUM(C31+C32)</f>
        <v>12000</v>
      </c>
      <c r="D30" s="155">
        <f>SUM(D31+D32)</f>
        <v>12000</v>
      </c>
      <c r="E30" s="155">
        <f>SUM(E31+E32)</f>
        <v>0</v>
      </c>
      <c r="F30" s="67">
        <f t="shared" si="0"/>
        <v>-12000</v>
      </c>
      <c r="G30" s="70">
        <f t="shared" si="1"/>
        <v>0</v>
      </c>
    </row>
    <row r="31" spans="1:7" s="57" customFormat="1" ht="21.75">
      <c r="A31" s="103" t="s">
        <v>164</v>
      </c>
      <c r="B31" s="58" t="s">
        <v>165</v>
      </c>
      <c r="C31" s="86">
        <v>1000</v>
      </c>
      <c r="D31" s="86">
        <v>1000</v>
      </c>
      <c r="E31" s="86"/>
      <c r="F31" s="64">
        <f t="shared" si="0"/>
        <v>-1000</v>
      </c>
      <c r="G31" s="65">
        <f t="shared" si="1"/>
        <v>0</v>
      </c>
    </row>
    <row r="32" spans="1:7" s="57" customFormat="1" ht="35.25" customHeight="1">
      <c r="A32" s="104" t="s">
        <v>166</v>
      </c>
      <c r="B32" s="77" t="s">
        <v>167</v>
      </c>
      <c r="C32" s="146">
        <v>11000</v>
      </c>
      <c r="D32" s="146">
        <v>11000</v>
      </c>
      <c r="E32" s="146"/>
      <c r="F32" s="147">
        <f t="shared" si="0"/>
        <v>-11000</v>
      </c>
      <c r="G32" s="148">
        <f t="shared" si="1"/>
        <v>0</v>
      </c>
    </row>
    <row r="33" spans="1:7" ht="13.5">
      <c r="A33" s="110" t="s">
        <v>266</v>
      </c>
      <c r="B33" s="85">
        <v>75901117219103800</v>
      </c>
      <c r="C33" s="152">
        <f>SUM(C34)</f>
        <v>8000</v>
      </c>
      <c r="D33" s="152">
        <f>SUM(D34)</f>
        <v>8000</v>
      </c>
      <c r="E33" s="152">
        <f>SUM(E34)</f>
        <v>0</v>
      </c>
      <c r="F33" s="67">
        <f>SUM(E33-C33)</f>
        <v>-8000</v>
      </c>
      <c r="G33" s="70">
        <f>E33/C33*100</f>
        <v>0</v>
      </c>
    </row>
    <row r="34" spans="1:7" s="57" customFormat="1" ht="20.25" customHeight="1">
      <c r="A34" s="103" t="s">
        <v>16</v>
      </c>
      <c r="B34" s="58" t="s">
        <v>267</v>
      </c>
      <c r="C34" s="64">
        <v>8000</v>
      </c>
      <c r="D34" s="86">
        <v>8000</v>
      </c>
      <c r="E34" s="137"/>
      <c r="F34" s="78">
        <f>SUM(E34-C34)</f>
        <v>-8000</v>
      </c>
      <c r="G34" s="53">
        <f>E34/C34*100</f>
        <v>0</v>
      </c>
    </row>
    <row r="35" spans="1:7" ht="21.75">
      <c r="A35" s="105" t="s">
        <v>17</v>
      </c>
      <c r="B35" s="84" t="s">
        <v>18</v>
      </c>
      <c r="C35" s="155">
        <f>SUM(C36:C42)</f>
        <v>369670</v>
      </c>
      <c r="D35" s="155">
        <f>SUM(D36:D42)</f>
        <v>369670</v>
      </c>
      <c r="E35" s="155">
        <f>SUM(E36:E42)</f>
        <v>341371.33999999997</v>
      </c>
      <c r="F35" s="67">
        <f t="shared" si="0"/>
        <v>-28298.660000000033</v>
      </c>
      <c r="G35" s="70">
        <f t="shared" si="1"/>
        <v>92.34488597938702</v>
      </c>
    </row>
    <row r="36" spans="1:7" s="57" customFormat="1" ht="42.75">
      <c r="A36" s="103" t="s">
        <v>278</v>
      </c>
      <c r="B36" s="58" t="s">
        <v>276</v>
      </c>
      <c r="C36" s="64">
        <v>6400</v>
      </c>
      <c r="D36" s="64">
        <v>6400</v>
      </c>
      <c r="E36" s="137">
        <v>6400</v>
      </c>
      <c r="F36" s="64">
        <f t="shared" si="0"/>
        <v>0</v>
      </c>
      <c r="G36" s="63">
        <f t="shared" si="1"/>
        <v>100</v>
      </c>
    </row>
    <row r="37" spans="1:7" s="57" customFormat="1" ht="32.25">
      <c r="A37" s="103" t="s">
        <v>279</v>
      </c>
      <c r="B37" s="58" t="s">
        <v>277</v>
      </c>
      <c r="C37" s="64">
        <v>6400</v>
      </c>
      <c r="D37" s="64">
        <v>6400</v>
      </c>
      <c r="E37" s="137">
        <v>6400</v>
      </c>
      <c r="F37" s="78">
        <f t="shared" si="0"/>
        <v>0</v>
      </c>
      <c r="G37" s="53">
        <f t="shared" si="1"/>
        <v>100</v>
      </c>
    </row>
    <row r="38" spans="1:7" s="57" customFormat="1" ht="12.75">
      <c r="A38" s="103" t="s">
        <v>8</v>
      </c>
      <c r="B38" s="58" t="s">
        <v>168</v>
      </c>
      <c r="C38" s="64">
        <v>137870</v>
      </c>
      <c r="D38" s="64">
        <v>137870</v>
      </c>
      <c r="E38" s="137">
        <v>134198.12</v>
      </c>
      <c r="F38" s="64">
        <f>SUM(E38-C38)</f>
        <v>-3671.8800000000047</v>
      </c>
      <c r="G38" s="63">
        <f>E38/C38*100</f>
        <v>97.33670849350837</v>
      </c>
    </row>
    <row r="39" spans="1:7" s="57" customFormat="1" ht="12.75">
      <c r="A39" s="103" t="s">
        <v>16</v>
      </c>
      <c r="B39" s="58" t="s">
        <v>169</v>
      </c>
      <c r="C39" s="64">
        <v>10000</v>
      </c>
      <c r="D39" s="64">
        <v>10000</v>
      </c>
      <c r="E39" s="137">
        <v>4043.5</v>
      </c>
      <c r="F39" s="78">
        <f>SUM(E39-C39)</f>
        <v>-5956.5</v>
      </c>
      <c r="G39" s="53">
        <f>E39/C39*100</f>
        <v>40.435</v>
      </c>
    </row>
    <row r="40" spans="1:7" s="57" customFormat="1" ht="12.75">
      <c r="A40" s="103" t="s">
        <v>11</v>
      </c>
      <c r="B40" s="58" t="s">
        <v>170</v>
      </c>
      <c r="C40" s="64">
        <v>5000</v>
      </c>
      <c r="D40" s="64">
        <v>5000</v>
      </c>
      <c r="E40" s="137"/>
      <c r="F40" s="64">
        <f t="shared" si="0"/>
        <v>-5000</v>
      </c>
      <c r="G40" s="63">
        <f t="shared" si="1"/>
        <v>0</v>
      </c>
    </row>
    <row r="41" spans="1:7" s="57" customFormat="1" ht="12.75">
      <c r="A41" s="103" t="s">
        <v>16</v>
      </c>
      <c r="B41" s="58" t="s">
        <v>171</v>
      </c>
      <c r="C41" s="64">
        <v>19000</v>
      </c>
      <c r="D41" s="64">
        <v>19000</v>
      </c>
      <c r="E41" s="137">
        <v>5888</v>
      </c>
      <c r="F41" s="64">
        <f t="shared" si="0"/>
        <v>-13112</v>
      </c>
      <c r="G41" s="63">
        <f t="shared" si="1"/>
        <v>30.989473684210527</v>
      </c>
    </row>
    <row r="42" spans="1:7" s="57" customFormat="1" ht="12.75">
      <c r="A42" s="104" t="s">
        <v>16</v>
      </c>
      <c r="B42" s="77" t="s">
        <v>280</v>
      </c>
      <c r="C42" s="149">
        <v>185000</v>
      </c>
      <c r="D42" s="149">
        <v>185000</v>
      </c>
      <c r="E42" s="137">
        <v>184441.72</v>
      </c>
      <c r="F42" s="64">
        <f>SUM(E42-C42)</f>
        <v>-558.2799999999988</v>
      </c>
      <c r="G42" s="63">
        <f>E42/C42*100</f>
        <v>99.69822702702703</v>
      </c>
    </row>
    <row r="43" spans="1:7" ht="25.5" customHeight="1">
      <c r="A43" s="105" t="s">
        <v>19</v>
      </c>
      <c r="B43" s="84" t="s">
        <v>172</v>
      </c>
      <c r="C43" s="155">
        <f>SUM(C44:C45)</f>
        <v>38800</v>
      </c>
      <c r="D43" s="155">
        <f>SUM(D44:D45)</f>
        <v>38800</v>
      </c>
      <c r="E43" s="155">
        <f>SUM(E44:E45)</f>
        <v>38800</v>
      </c>
      <c r="F43" s="67">
        <f t="shared" si="0"/>
        <v>0</v>
      </c>
      <c r="G43" s="70">
        <f t="shared" si="1"/>
        <v>100</v>
      </c>
    </row>
    <row r="44" spans="1:7" s="57" customFormat="1" ht="12.75">
      <c r="A44" s="103" t="s">
        <v>10</v>
      </c>
      <c r="B44" s="58" t="s">
        <v>173</v>
      </c>
      <c r="C44" s="64">
        <v>20000</v>
      </c>
      <c r="D44" s="64">
        <v>20000</v>
      </c>
      <c r="E44" s="137">
        <v>20000</v>
      </c>
      <c r="F44" s="64">
        <f t="shared" si="0"/>
        <v>0</v>
      </c>
      <c r="G44" s="63">
        <f t="shared" si="1"/>
        <v>100</v>
      </c>
    </row>
    <row r="45" spans="1:7" s="57" customFormat="1" ht="12.75">
      <c r="A45" s="104" t="s">
        <v>11</v>
      </c>
      <c r="B45" s="58" t="s">
        <v>174</v>
      </c>
      <c r="C45" s="64">
        <v>18800</v>
      </c>
      <c r="D45" s="64">
        <v>18800</v>
      </c>
      <c r="E45" s="64">
        <v>18800</v>
      </c>
      <c r="F45" s="78">
        <f>SUM(E45-C45)</f>
        <v>0</v>
      </c>
      <c r="G45" s="53">
        <f>E45/C45*100</f>
        <v>100</v>
      </c>
    </row>
    <row r="46" spans="1:7" ht="42.75" customHeight="1">
      <c r="A46" s="91" t="s">
        <v>175</v>
      </c>
      <c r="B46" s="84" t="s">
        <v>176</v>
      </c>
      <c r="C46" s="155">
        <f>SUM(C47)</f>
        <v>1000</v>
      </c>
      <c r="D46" s="155">
        <f>SUM(D47)</f>
        <v>1000</v>
      </c>
      <c r="E46" s="155">
        <f>SUM(E47)</f>
        <v>0</v>
      </c>
      <c r="F46" s="67">
        <f>SUM(E46-C46)</f>
        <v>-1000</v>
      </c>
      <c r="G46" s="70">
        <f>E46/C46*100</f>
        <v>0</v>
      </c>
    </row>
    <row r="47" spans="1:7" s="57" customFormat="1" ht="12.75">
      <c r="A47" s="103" t="s">
        <v>8</v>
      </c>
      <c r="B47" s="58" t="s">
        <v>177</v>
      </c>
      <c r="C47" s="87">
        <v>1000</v>
      </c>
      <c r="D47" s="87">
        <v>1000</v>
      </c>
      <c r="E47" s="87"/>
      <c r="F47" s="64">
        <f>SUM(E47-C47)</f>
        <v>-1000</v>
      </c>
      <c r="G47" s="63">
        <f>E47/C47*100</f>
        <v>0</v>
      </c>
    </row>
    <row r="48" spans="1:7" ht="29.25" customHeight="1">
      <c r="A48" s="92" t="s">
        <v>178</v>
      </c>
      <c r="B48" s="84" t="s">
        <v>179</v>
      </c>
      <c r="C48" s="155">
        <f>SUM(C49)</f>
        <v>1000</v>
      </c>
      <c r="D48" s="155">
        <f>SUM(D49)</f>
        <v>1000</v>
      </c>
      <c r="E48" s="155">
        <f>SUM(E49)</f>
        <v>0</v>
      </c>
      <c r="F48" s="69">
        <f t="shared" si="0"/>
        <v>-1000</v>
      </c>
      <c r="G48" s="60">
        <f t="shared" si="1"/>
        <v>0</v>
      </c>
    </row>
    <row r="49" spans="1:7" s="57" customFormat="1" ht="13.5" customHeight="1">
      <c r="A49" s="103" t="s">
        <v>8</v>
      </c>
      <c r="B49" s="58" t="s">
        <v>180</v>
      </c>
      <c r="C49" s="87">
        <v>1000</v>
      </c>
      <c r="D49" s="87">
        <v>1000</v>
      </c>
      <c r="E49" s="87"/>
      <c r="F49" s="64">
        <f t="shared" si="0"/>
        <v>-1000</v>
      </c>
      <c r="G49" s="63">
        <f t="shared" si="1"/>
        <v>0</v>
      </c>
    </row>
    <row r="50" spans="1:7" ht="0" customHeight="1" hidden="1">
      <c r="A50" s="93" t="s">
        <v>181</v>
      </c>
      <c r="B50" s="84" t="s">
        <v>182</v>
      </c>
      <c r="C50" s="83">
        <f>SUM(C51)</f>
        <v>0</v>
      </c>
      <c r="D50" s="83">
        <f>SUM(D51)</f>
        <v>0</v>
      </c>
      <c r="E50" s="83">
        <f>SUM(E51)</f>
        <v>0</v>
      </c>
      <c r="F50" s="67">
        <f t="shared" si="0"/>
        <v>0</v>
      </c>
      <c r="G50" s="70" t="e">
        <f t="shared" si="1"/>
        <v>#DIV/0!</v>
      </c>
    </row>
    <row r="51" spans="1:7" s="57" customFormat="1" ht="12.75" hidden="1">
      <c r="A51" s="103" t="s">
        <v>8</v>
      </c>
      <c r="B51" s="58" t="s">
        <v>183</v>
      </c>
      <c r="C51" s="87"/>
      <c r="D51" s="87"/>
      <c r="E51" s="87"/>
      <c r="F51" s="64">
        <f t="shared" si="0"/>
        <v>0</v>
      </c>
      <c r="G51" s="63" t="e">
        <f t="shared" si="1"/>
        <v>#DIV/0!</v>
      </c>
    </row>
    <row r="52" spans="1:7" ht="32.25">
      <c r="A52" s="105" t="s">
        <v>20</v>
      </c>
      <c r="B52" s="44" t="s">
        <v>184</v>
      </c>
      <c r="C52" s="155">
        <f>SUM(C53+C54)</f>
        <v>123500</v>
      </c>
      <c r="D52" s="155">
        <f>SUM(D53+D54)</f>
        <v>123500</v>
      </c>
      <c r="E52" s="155">
        <f>SUM(E53+E54)</f>
        <v>123500</v>
      </c>
      <c r="F52" s="67">
        <f t="shared" si="0"/>
        <v>0</v>
      </c>
      <c r="G52" s="70">
        <f t="shared" si="1"/>
        <v>100</v>
      </c>
    </row>
    <row r="53" spans="1:7" s="57" customFormat="1" ht="12.75">
      <c r="A53" s="103" t="s">
        <v>1</v>
      </c>
      <c r="B53" s="58" t="s">
        <v>185</v>
      </c>
      <c r="C53" s="64">
        <v>94854</v>
      </c>
      <c r="D53" s="64">
        <v>94854</v>
      </c>
      <c r="E53" s="137">
        <v>94854</v>
      </c>
      <c r="F53" s="78">
        <f t="shared" si="0"/>
        <v>0</v>
      </c>
      <c r="G53" s="53">
        <f t="shared" si="1"/>
        <v>100</v>
      </c>
    </row>
    <row r="54" spans="1:7" s="57" customFormat="1" ht="12.75">
      <c r="A54" s="106" t="s">
        <v>2</v>
      </c>
      <c r="B54" s="58" t="s">
        <v>186</v>
      </c>
      <c r="C54" s="64">
        <v>28646</v>
      </c>
      <c r="D54" s="64">
        <v>28646</v>
      </c>
      <c r="E54" s="137">
        <v>28646</v>
      </c>
      <c r="F54" s="64">
        <f t="shared" si="0"/>
        <v>0</v>
      </c>
      <c r="G54" s="63">
        <f t="shared" si="1"/>
        <v>100</v>
      </c>
    </row>
    <row r="55" spans="1:7" ht="42.75">
      <c r="A55" s="105" t="s">
        <v>21</v>
      </c>
      <c r="B55" s="44" t="s">
        <v>187</v>
      </c>
      <c r="C55" s="155">
        <f>SUM(C56:C57)</f>
        <v>4000</v>
      </c>
      <c r="D55" s="155">
        <f>SUM(D56:D57)</f>
        <v>4000</v>
      </c>
      <c r="E55" s="155">
        <f>SUM(E56:E57)</f>
        <v>0</v>
      </c>
      <c r="F55" s="67">
        <f t="shared" si="0"/>
        <v>-4000</v>
      </c>
      <c r="G55" s="70">
        <f t="shared" si="1"/>
        <v>0</v>
      </c>
    </row>
    <row r="56" spans="1:7" s="57" customFormat="1" ht="12.75">
      <c r="A56" s="103" t="s">
        <v>8</v>
      </c>
      <c r="B56" s="58" t="s">
        <v>188</v>
      </c>
      <c r="C56" s="64">
        <v>3000</v>
      </c>
      <c r="D56" s="64">
        <v>3000</v>
      </c>
      <c r="E56" s="137"/>
      <c r="F56" s="64">
        <f t="shared" si="0"/>
        <v>-3000</v>
      </c>
      <c r="G56" s="63">
        <f t="shared" si="1"/>
        <v>0</v>
      </c>
    </row>
    <row r="57" spans="1:7" s="57" customFormat="1" ht="12.75">
      <c r="A57" s="103" t="s">
        <v>11</v>
      </c>
      <c r="B57" s="58" t="s">
        <v>271</v>
      </c>
      <c r="C57" s="64">
        <v>1000</v>
      </c>
      <c r="D57" s="64">
        <v>1000</v>
      </c>
      <c r="E57" s="137"/>
      <c r="F57" s="64">
        <f>SUM(E57-C57)</f>
        <v>-1000</v>
      </c>
      <c r="G57" s="63">
        <f>E57/C57*100</f>
        <v>0</v>
      </c>
    </row>
    <row r="58" spans="1:7" ht="32.25">
      <c r="A58" s="105" t="s">
        <v>189</v>
      </c>
      <c r="B58" s="44" t="s">
        <v>240</v>
      </c>
      <c r="C58" s="155">
        <f>SUM(C59)</f>
        <v>1000</v>
      </c>
      <c r="D58" s="155">
        <f>SUM(D59)</f>
        <v>1000</v>
      </c>
      <c r="E58" s="155">
        <f>SUM(E59)</f>
        <v>0</v>
      </c>
      <c r="F58" s="67">
        <f t="shared" si="0"/>
        <v>-1000</v>
      </c>
      <c r="G58" s="70">
        <f t="shared" si="1"/>
        <v>0</v>
      </c>
    </row>
    <row r="59" spans="1:7" s="57" customFormat="1" ht="12.75">
      <c r="A59" s="103" t="s">
        <v>8</v>
      </c>
      <c r="B59" s="58" t="s">
        <v>241</v>
      </c>
      <c r="C59" s="86">
        <v>1000</v>
      </c>
      <c r="D59" s="86">
        <v>1000</v>
      </c>
      <c r="E59" s="86"/>
      <c r="F59" s="64">
        <f t="shared" si="0"/>
        <v>-1000</v>
      </c>
      <c r="G59" s="63">
        <f t="shared" si="1"/>
        <v>0</v>
      </c>
    </row>
    <row r="60" spans="1:7" ht="13.5">
      <c r="A60" s="107" t="s">
        <v>190</v>
      </c>
      <c r="B60" s="44" t="s">
        <v>191</v>
      </c>
      <c r="C60" s="152">
        <f>SUM(C61+C67+C68)</f>
        <v>1000800</v>
      </c>
      <c r="D60" s="152">
        <f>SUM(D61+D66+D68)</f>
        <v>1000800</v>
      </c>
      <c r="E60" s="152">
        <f>SUM(E61+E67+E68)</f>
        <v>981664.62</v>
      </c>
      <c r="F60" s="67">
        <f t="shared" si="0"/>
        <v>-19135.380000000005</v>
      </c>
      <c r="G60" s="70">
        <f t="shared" si="1"/>
        <v>98.08799160671462</v>
      </c>
    </row>
    <row r="61" spans="1:7" ht="28.5">
      <c r="A61" s="114" t="s">
        <v>192</v>
      </c>
      <c r="B61" s="44" t="s">
        <v>193</v>
      </c>
      <c r="C61" s="155">
        <f>SUM(C62:C65)</f>
        <v>962900</v>
      </c>
      <c r="D61" s="155">
        <f>SUM(D62:D65)</f>
        <v>962900</v>
      </c>
      <c r="E61" s="155">
        <f>SUM(E62:E65)</f>
        <v>948664.62</v>
      </c>
      <c r="F61" s="67">
        <f t="shared" si="0"/>
        <v>-14235.380000000005</v>
      </c>
      <c r="G61" s="68">
        <f t="shared" si="1"/>
        <v>98.52161387475334</v>
      </c>
    </row>
    <row r="62" spans="1:7" s="57" customFormat="1" ht="12.75">
      <c r="A62" s="106" t="s">
        <v>9</v>
      </c>
      <c r="B62" s="77" t="s">
        <v>281</v>
      </c>
      <c r="C62" s="64">
        <v>114000</v>
      </c>
      <c r="D62" s="64">
        <v>114000</v>
      </c>
      <c r="E62" s="137">
        <v>113412.47</v>
      </c>
      <c r="F62" s="64">
        <f t="shared" si="0"/>
        <v>-587.5299999999988</v>
      </c>
      <c r="G62" s="65">
        <f t="shared" si="1"/>
        <v>99.48462280701754</v>
      </c>
    </row>
    <row r="63" spans="1:7" s="57" customFormat="1" ht="12.75">
      <c r="A63" s="106" t="s">
        <v>8</v>
      </c>
      <c r="B63" s="77" t="s">
        <v>194</v>
      </c>
      <c r="C63" s="64">
        <v>824100</v>
      </c>
      <c r="D63" s="64">
        <v>824100</v>
      </c>
      <c r="E63" s="137">
        <v>822043.15</v>
      </c>
      <c r="F63" s="64">
        <f>SUM(E63-C63)</f>
        <v>-2056.8499999999767</v>
      </c>
      <c r="G63" s="65">
        <f>E63/C63*100</f>
        <v>99.7504125712899</v>
      </c>
    </row>
    <row r="64" spans="1:7" s="57" customFormat="1" ht="12.75">
      <c r="A64" s="103" t="s">
        <v>10</v>
      </c>
      <c r="B64" s="58" t="s">
        <v>270</v>
      </c>
      <c r="C64" s="64">
        <v>6000</v>
      </c>
      <c r="D64" s="64">
        <v>6000</v>
      </c>
      <c r="E64" s="137"/>
      <c r="F64" s="64">
        <f>SUM(E64-C64)</f>
        <v>-6000</v>
      </c>
      <c r="G64" s="65">
        <f>E64/C64*100</f>
        <v>0</v>
      </c>
    </row>
    <row r="65" spans="1:7" s="57" customFormat="1" ht="12.75">
      <c r="A65" s="103" t="s">
        <v>11</v>
      </c>
      <c r="B65" s="58" t="s">
        <v>195</v>
      </c>
      <c r="C65" s="64">
        <v>18800</v>
      </c>
      <c r="D65" s="64">
        <v>18800</v>
      </c>
      <c r="E65" s="137">
        <v>13209</v>
      </c>
      <c r="F65" s="64">
        <f>SUM(E65-C65)</f>
        <v>-5591</v>
      </c>
      <c r="G65" s="65">
        <f t="shared" si="1"/>
        <v>70.26063829787233</v>
      </c>
    </row>
    <row r="66" spans="1:7" ht="22.5" customHeight="1">
      <c r="A66" s="94" t="s">
        <v>196</v>
      </c>
      <c r="B66" s="44" t="s">
        <v>197</v>
      </c>
      <c r="C66" s="152">
        <f>SUM(C67)</f>
        <v>37900</v>
      </c>
      <c r="D66" s="152">
        <f>SUM(D67)</f>
        <v>37900</v>
      </c>
      <c r="E66" s="152">
        <f>SUM(E67)</f>
        <v>33000</v>
      </c>
      <c r="F66" s="67"/>
      <c r="G66" s="68">
        <f t="shared" si="1"/>
        <v>87.0712401055409</v>
      </c>
    </row>
    <row r="67" spans="1:7" s="57" customFormat="1" ht="12.75">
      <c r="A67" s="103" t="s">
        <v>7</v>
      </c>
      <c r="B67" s="77" t="s">
        <v>198</v>
      </c>
      <c r="C67" s="86">
        <v>37900</v>
      </c>
      <c r="D67" s="86">
        <v>37900</v>
      </c>
      <c r="E67" s="86">
        <v>33000</v>
      </c>
      <c r="F67" s="64">
        <f t="shared" si="0"/>
        <v>-4900</v>
      </c>
      <c r="G67" s="65">
        <f t="shared" si="1"/>
        <v>87.0712401055409</v>
      </c>
    </row>
    <row r="68" spans="1:7" ht="22.5" customHeight="1">
      <c r="A68" s="94" t="s">
        <v>199</v>
      </c>
      <c r="B68" s="44" t="s">
        <v>200</v>
      </c>
      <c r="C68" s="152">
        <f>SUM(C69)</f>
        <v>0</v>
      </c>
      <c r="D68" s="152">
        <f>SUM(D69)</f>
        <v>0</v>
      </c>
      <c r="E68" s="152">
        <f>SUM(E69)</f>
        <v>0</v>
      </c>
      <c r="F68" s="67">
        <f t="shared" si="0"/>
        <v>0</v>
      </c>
      <c r="G68" s="65" t="e">
        <f t="shared" si="1"/>
        <v>#DIV/0!</v>
      </c>
    </row>
    <row r="69" spans="1:7" s="57" customFormat="1" ht="12.75">
      <c r="A69" s="106" t="s">
        <v>8</v>
      </c>
      <c r="B69" s="77" t="s">
        <v>201</v>
      </c>
      <c r="C69" s="86">
        <v>0</v>
      </c>
      <c r="D69" s="86">
        <v>0</v>
      </c>
      <c r="E69" s="86"/>
      <c r="F69" s="64">
        <f t="shared" si="0"/>
        <v>0</v>
      </c>
      <c r="G69" s="65" t="e">
        <f t="shared" si="1"/>
        <v>#DIV/0!</v>
      </c>
    </row>
    <row r="70" spans="1:7" ht="21.75">
      <c r="A70" s="105" t="s">
        <v>22</v>
      </c>
      <c r="B70" s="44" t="s">
        <v>202</v>
      </c>
      <c r="C70" s="152">
        <f>SUM(C71)</f>
        <v>13000</v>
      </c>
      <c r="D70" s="152">
        <f>SUM(D71)</f>
        <v>13000</v>
      </c>
      <c r="E70" s="152">
        <f>SUM(E71)</f>
        <v>13000</v>
      </c>
      <c r="F70" s="67">
        <f t="shared" si="0"/>
        <v>0</v>
      </c>
      <c r="G70" s="65">
        <f t="shared" si="1"/>
        <v>100</v>
      </c>
    </row>
    <row r="71" spans="1:7" s="57" customFormat="1" ht="12.75">
      <c r="A71" s="106" t="s">
        <v>8</v>
      </c>
      <c r="B71" s="77" t="s">
        <v>203</v>
      </c>
      <c r="C71" s="86">
        <v>13000</v>
      </c>
      <c r="D71" s="86">
        <v>13000</v>
      </c>
      <c r="E71" s="86">
        <v>13000</v>
      </c>
      <c r="F71" s="64">
        <f t="shared" si="0"/>
        <v>0</v>
      </c>
      <c r="G71" s="65">
        <f t="shared" si="1"/>
        <v>100</v>
      </c>
    </row>
    <row r="72" spans="1:7" ht="13.5">
      <c r="A72" s="108" t="s">
        <v>204</v>
      </c>
      <c r="B72" s="44" t="s">
        <v>205</v>
      </c>
      <c r="C72" s="156">
        <f>SUM(C73)</f>
        <v>69700</v>
      </c>
      <c r="D72" s="156">
        <f>SUM(D73)</f>
        <v>69700</v>
      </c>
      <c r="E72" s="156">
        <f>SUM(E73)</f>
        <v>67153.68</v>
      </c>
      <c r="F72" s="67">
        <f t="shared" si="0"/>
        <v>-2546.320000000007</v>
      </c>
      <c r="G72" s="70">
        <f t="shared" si="1"/>
        <v>96.34674318507889</v>
      </c>
    </row>
    <row r="73" spans="1:7" ht="22.5" customHeight="1">
      <c r="A73" s="94" t="s">
        <v>206</v>
      </c>
      <c r="B73" s="44" t="s">
        <v>207</v>
      </c>
      <c r="C73" s="72">
        <f>SUM(C74:C77)</f>
        <v>69700</v>
      </c>
      <c r="D73" s="72">
        <f>SUM(D74:D77)</f>
        <v>69700</v>
      </c>
      <c r="E73" s="72">
        <f>SUM(E74:E77)</f>
        <v>67153.68</v>
      </c>
      <c r="F73" s="67">
        <f t="shared" si="0"/>
        <v>-2546.320000000007</v>
      </c>
      <c r="G73" s="70">
        <f t="shared" si="1"/>
        <v>96.34674318507889</v>
      </c>
    </row>
    <row r="74" spans="1:7" s="57" customFormat="1" ht="12.75">
      <c r="A74" s="103" t="s">
        <v>9</v>
      </c>
      <c r="B74" s="58" t="s">
        <v>286</v>
      </c>
      <c r="C74" s="64">
        <v>14700</v>
      </c>
      <c r="D74" s="64">
        <v>14700</v>
      </c>
      <c r="E74" s="137">
        <v>14614.24</v>
      </c>
      <c r="F74" s="78">
        <f t="shared" si="0"/>
        <v>-85.76000000000022</v>
      </c>
      <c r="G74" s="53">
        <f t="shared" si="1"/>
        <v>99.41659863945577</v>
      </c>
    </row>
    <row r="75" spans="1:7" s="57" customFormat="1" ht="12.75">
      <c r="A75" s="103" t="s">
        <v>7</v>
      </c>
      <c r="B75" s="58" t="s">
        <v>208</v>
      </c>
      <c r="C75" s="64">
        <v>2000</v>
      </c>
      <c r="D75" s="64">
        <v>2000</v>
      </c>
      <c r="E75" s="137"/>
      <c r="F75" s="78">
        <f>SUM(E75-C75)</f>
        <v>-2000</v>
      </c>
      <c r="G75" s="53">
        <f>E75/C75*100</f>
        <v>0</v>
      </c>
    </row>
    <row r="76" spans="1:7" s="57" customFormat="1" ht="12.75">
      <c r="A76" s="103" t="s">
        <v>8</v>
      </c>
      <c r="B76" s="58" t="s">
        <v>269</v>
      </c>
      <c r="C76" s="64">
        <v>37300</v>
      </c>
      <c r="D76" s="64">
        <v>37300</v>
      </c>
      <c r="E76" s="137">
        <v>36839.44</v>
      </c>
      <c r="F76" s="78">
        <f>SUM(E76-C76)</f>
        <v>-460.5599999999977</v>
      </c>
      <c r="G76" s="53">
        <f>E76/C76*100</f>
        <v>98.76525469168902</v>
      </c>
    </row>
    <row r="77" spans="1:7" s="57" customFormat="1" ht="12.75">
      <c r="A77" s="103" t="s">
        <v>11</v>
      </c>
      <c r="B77" s="58" t="s">
        <v>283</v>
      </c>
      <c r="C77" s="64">
        <v>15700</v>
      </c>
      <c r="D77" s="64">
        <v>15700</v>
      </c>
      <c r="E77" s="137">
        <v>15700</v>
      </c>
      <c r="F77" s="78">
        <f>SUM(E77-C77)</f>
        <v>0</v>
      </c>
      <c r="G77" s="53">
        <f>E77/C77*100</f>
        <v>100</v>
      </c>
    </row>
    <row r="78" spans="1:7" ht="30" customHeight="1" hidden="1">
      <c r="A78" s="95" t="s">
        <v>209</v>
      </c>
      <c r="B78" s="44" t="s">
        <v>210</v>
      </c>
      <c r="C78" s="72">
        <f>SUM(C79)</f>
        <v>0</v>
      </c>
      <c r="D78" s="72">
        <f>SUM(D79)</f>
        <v>0</v>
      </c>
      <c r="E78" s="72">
        <f>SUM(E79)</f>
        <v>0</v>
      </c>
      <c r="F78" s="67">
        <f t="shared" si="0"/>
        <v>0</v>
      </c>
      <c r="G78" s="70" t="e">
        <f t="shared" si="1"/>
        <v>#DIV/0!</v>
      </c>
    </row>
    <row r="79" spans="1:7" s="57" customFormat="1" ht="12.75" hidden="1">
      <c r="A79" s="109" t="s">
        <v>8</v>
      </c>
      <c r="B79" s="58" t="s">
        <v>211</v>
      </c>
      <c r="C79" s="86"/>
      <c r="D79" s="86"/>
      <c r="E79" s="86"/>
      <c r="F79" s="64">
        <f t="shared" si="0"/>
        <v>0</v>
      </c>
      <c r="G79" s="63" t="e">
        <f t="shared" si="1"/>
        <v>#DIV/0!</v>
      </c>
    </row>
    <row r="80" spans="1:7" ht="13.5">
      <c r="A80" s="105" t="s">
        <v>23</v>
      </c>
      <c r="B80" s="44" t="s">
        <v>212</v>
      </c>
      <c r="C80" s="152">
        <f>SUM(C81+C83+C85+C87)</f>
        <v>158900</v>
      </c>
      <c r="D80" s="152">
        <f>SUM(D81+D83+D85+D87)</f>
        <v>158900</v>
      </c>
      <c r="E80" s="152">
        <f>SUM(E81+E83+E85+E87)</f>
        <v>131606.28</v>
      </c>
      <c r="F80" s="67">
        <f t="shared" si="0"/>
        <v>-27293.72</v>
      </c>
      <c r="G80" s="70">
        <f t="shared" si="1"/>
        <v>82.82333543108874</v>
      </c>
    </row>
    <row r="81" spans="1:7" ht="12.75">
      <c r="A81" s="110" t="s">
        <v>24</v>
      </c>
      <c r="B81" s="44" t="s">
        <v>213</v>
      </c>
      <c r="C81" s="72">
        <f>SUM(C82)</f>
        <v>1000</v>
      </c>
      <c r="D81" s="72">
        <f>SUM(D82)</f>
        <v>1000</v>
      </c>
      <c r="E81" s="72">
        <f>SUM(E82)</f>
        <v>0</v>
      </c>
      <c r="F81" s="67">
        <f t="shared" si="0"/>
        <v>-1000</v>
      </c>
      <c r="G81" s="70">
        <f t="shared" si="1"/>
        <v>0</v>
      </c>
    </row>
    <row r="82" spans="1:7" s="57" customFormat="1" ht="16.5">
      <c r="A82" s="103" t="s">
        <v>11</v>
      </c>
      <c r="B82" s="58" t="s">
        <v>214</v>
      </c>
      <c r="C82" s="86">
        <v>1000</v>
      </c>
      <c r="D82" s="86">
        <v>1000</v>
      </c>
      <c r="E82" s="86"/>
      <c r="F82" s="66">
        <f>SUM(F83)</f>
        <v>-1000</v>
      </c>
      <c r="G82" s="53">
        <f t="shared" si="1"/>
        <v>0</v>
      </c>
    </row>
    <row r="83" spans="1:7" ht="12.75">
      <c r="A83" s="110" t="s">
        <v>25</v>
      </c>
      <c r="B83" s="44" t="s">
        <v>215</v>
      </c>
      <c r="C83" s="73">
        <f>SUM(C84)</f>
        <v>1000</v>
      </c>
      <c r="D83" s="73">
        <f>SUM(D84)</f>
        <v>1000</v>
      </c>
      <c r="E83" s="73">
        <f>SUM(E84)</f>
        <v>0</v>
      </c>
      <c r="F83" s="67">
        <f t="shared" si="0"/>
        <v>-1000</v>
      </c>
      <c r="G83" s="70">
        <f t="shared" si="1"/>
        <v>0</v>
      </c>
    </row>
    <row r="84" spans="1:7" s="57" customFormat="1" ht="15.75" customHeight="1">
      <c r="A84" s="103" t="s">
        <v>10</v>
      </c>
      <c r="B84" s="58" t="s">
        <v>216</v>
      </c>
      <c r="C84" s="86">
        <v>1000</v>
      </c>
      <c r="D84" s="86">
        <v>1000</v>
      </c>
      <c r="E84" s="86"/>
      <c r="F84" s="78">
        <f t="shared" si="0"/>
        <v>-1000</v>
      </c>
      <c r="G84" s="53">
        <f t="shared" si="1"/>
        <v>0</v>
      </c>
    </row>
    <row r="85" spans="1:7" ht="12.75">
      <c r="A85" s="110" t="s">
        <v>26</v>
      </c>
      <c r="B85" s="44" t="s">
        <v>217</v>
      </c>
      <c r="C85" s="73">
        <f>SUM(C86)</f>
        <v>2000</v>
      </c>
      <c r="D85" s="73">
        <f>SUM(D86)</f>
        <v>2000</v>
      </c>
      <c r="E85" s="73">
        <f>SUM(E86)</f>
        <v>1920</v>
      </c>
      <c r="F85" s="67">
        <f t="shared" si="0"/>
        <v>-80</v>
      </c>
      <c r="G85" s="70">
        <f t="shared" si="1"/>
        <v>96</v>
      </c>
    </row>
    <row r="86" spans="1:7" s="57" customFormat="1" ht="19.5" customHeight="1">
      <c r="A86" s="104" t="s">
        <v>11</v>
      </c>
      <c r="B86" s="58" t="s">
        <v>218</v>
      </c>
      <c r="C86" s="86">
        <v>2000</v>
      </c>
      <c r="D86" s="86">
        <v>2000</v>
      </c>
      <c r="E86" s="86">
        <v>1920</v>
      </c>
      <c r="F86" s="78">
        <f t="shared" si="0"/>
        <v>-80</v>
      </c>
      <c r="G86" s="70">
        <f t="shared" si="1"/>
        <v>96</v>
      </c>
    </row>
    <row r="87" spans="1:7" ht="21.75">
      <c r="A87" s="105" t="s">
        <v>27</v>
      </c>
      <c r="B87" s="44" t="s">
        <v>219</v>
      </c>
      <c r="C87" s="73">
        <f>SUM(C88:C93)</f>
        <v>154900</v>
      </c>
      <c r="D87" s="73">
        <f>SUM(D88:D93)</f>
        <v>154900</v>
      </c>
      <c r="E87" s="73">
        <f>SUM(E88:E93)</f>
        <v>129686.28</v>
      </c>
      <c r="F87" s="67">
        <f t="shared" si="0"/>
        <v>-25213.72</v>
      </c>
      <c r="G87" s="70">
        <f t="shared" si="1"/>
        <v>83.7225823111685</v>
      </c>
    </row>
    <row r="88" spans="1:7" s="57" customFormat="1" ht="12.75">
      <c r="A88" s="103" t="s">
        <v>220</v>
      </c>
      <c r="B88" s="58" t="s">
        <v>221</v>
      </c>
      <c r="C88" s="64">
        <v>1000</v>
      </c>
      <c r="D88" s="86">
        <v>1000</v>
      </c>
      <c r="E88" s="137"/>
      <c r="F88" s="78">
        <f t="shared" si="0"/>
        <v>-1000</v>
      </c>
      <c r="G88" s="70">
        <f t="shared" si="1"/>
        <v>0</v>
      </c>
    </row>
    <row r="89" spans="1:7" s="57" customFormat="1" ht="12.75">
      <c r="A89" s="103" t="s">
        <v>7</v>
      </c>
      <c r="B89" s="58" t="s">
        <v>268</v>
      </c>
      <c r="C89" s="64">
        <v>3000</v>
      </c>
      <c r="D89" s="86">
        <v>3000</v>
      </c>
      <c r="E89" s="137"/>
      <c r="F89" s="64">
        <f>SUM(E89-C89)</f>
        <v>-3000</v>
      </c>
      <c r="G89" s="70">
        <f t="shared" si="1"/>
        <v>0</v>
      </c>
    </row>
    <row r="90" spans="1:7" s="57" customFormat="1" ht="12.75">
      <c r="A90" s="103" t="s">
        <v>8</v>
      </c>
      <c r="B90" s="58" t="s">
        <v>222</v>
      </c>
      <c r="C90" s="64">
        <v>111400</v>
      </c>
      <c r="D90" s="64">
        <v>111400</v>
      </c>
      <c r="E90" s="137">
        <v>93197.28</v>
      </c>
      <c r="F90" s="64">
        <f t="shared" si="0"/>
        <v>-18202.72</v>
      </c>
      <c r="G90" s="63">
        <f t="shared" si="1"/>
        <v>83.66003590664273</v>
      </c>
    </row>
    <row r="91" spans="1:7" s="57" customFormat="1" ht="12.75">
      <c r="A91" s="104" t="s">
        <v>10</v>
      </c>
      <c r="B91" s="58" t="s">
        <v>223</v>
      </c>
      <c r="C91" s="64">
        <v>1000</v>
      </c>
      <c r="D91" s="64">
        <v>1000</v>
      </c>
      <c r="E91" s="137"/>
      <c r="F91" s="64">
        <f t="shared" si="0"/>
        <v>-1000</v>
      </c>
      <c r="G91" s="63">
        <f t="shared" si="1"/>
        <v>0</v>
      </c>
    </row>
    <row r="92" spans="1:7" s="79" customFormat="1" ht="17.25" customHeight="1">
      <c r="A92" s="104" t="s">
        <v>11</v>
      </c>
      <c r="B92" s="58" t="s">
        <v>224</v>
      </c>
      <c r="C92" s="64">
        <v>34500</v>
      </c>
      <c r="D92" s="64">
        <v>34500</v>
      </c>
      <c r="E92" s="137">
        <v>33481</v>
      </c>
      <c r="F92" s="78">
        <f t="shared" si="0"/>
        <v>-1019</v>
      </c>
      <c r="G92" s="53">
        <f t="shared" si="1"/>
        <v>97.0463768115942</v>
      </c>
    </row>
    <row r="93" spans="1:7" s="79" customFormat="1" ht="14.25" customHeight="1">
      <c r="A93" s="103" t="s">
        <v>16</v>
      </c>
      <c r="B93" s="58" t="s">
        <v>225</v>
      </c>
      <c r="C93" s="45">
        <v>4000</v>
      </c>
      <c r="D93" s="45">
        <v>4000</v>
      </c>
      <c r="E93" s="137">
        <v>3008</v>
      </c>
      <c r="F93" s="88"/>
      <c r="G93" s="88"/>
    </row>
    <row r="94" spans="1:7" ht="51" customHeight="1">
      <c r="A94" s="105" t="s">
        <v>28</v>
      </c>
      <c r="B94" s="44" t="s">
        <v>226</v>
      </c>
      <c r="C94" s="73">
        <f>SUM(C95:C97)</f>
        <v>127100</v>
      </c>
      <c r="D94" s="73">
        <f>SUM(D95:D97)</f>
        <v>127100</v>
      </c>
      <c r="E94" s="73">
        <f>SUM(E95:E97)</f>
        <v>124227.3</v>
      </c>
      <c r="F94" s="67"/>
      <c r="G94" s="67"/>
    </row>
    <row r="95" spans="1:7" s="57" customFormat="1" ht="12.75">
      <c r="A95" s="103" t="s">
        <v>7</v>
      </c>
      <c r="B95" s="58" t="s">
        <v>227</v>
      </c>
      <c r="C95" s="45">
        <v>102100</v>
      </c>
      <c r="D95" s="45">
        <v>102100</v>
      </c>
      <c r="E95" s="137">
        <v>102075.3</v>
      </c>
      <c r="F95" s="64">
        <f>SUM(E95-C95)</f>
        <v>-24.69999999999709</v>
      </c>
      <c r="G95" s="63">
        <f>E95/C95*100</f>
        <v>99.97580803134183</v>
      </c>
    </row>
    <row r="96" spans="1:7" s="57" customFormat="1" ht="12.75">
      <c r="A96" s="103" t="s">
        <v>8</v>
      </c>
      <c r="B96" s="58" t="s">
        <v>282</v>
      </c>
      <c r="C96" s="45">
        <v>4200</v>
      </c>
      <c r="D96" s="45">
        <v>4200</v>
      </c>
      <c r="E96" s="137">
        <v>4200</v>
      </c>
      <c r="F96" s="64">
        <f>SUM(E96-C96)</f>
        <v>0</v>
      </c>
      <c r="G96" s="63">
        <f>E96/C96*100</f>
        <v>100</v>
      </c>
    </row>
    <row r="97" spans="1:7" s="57" customFormat="1" ht="12.75">
      <c r="A97" s="104" t="s">
        <v>11</v>
      </c>
      <c r="B97" s="58" t="s">
        <v>228</v>
      </c>
      <c r="C97" s="45">
        <v>20800</v>
      </c>
      <c r="D97" s="45">
        <v>20800</v>
      </c>
      <c r="E97" s="89">
        <v>17952</v>
      </c>
      <c r="F97" s="64">
        <f>SUM(E97-C97)</f>
        <v>-2848</v>
      </c>
      <c r="G97" s="63">
        <f>E97/C97*100</f>
        <v>86.3076923076923</v>
      </c>
    </row>
    <row r="98" spans="1:7" ht="32.25">
      <c r="A98" s="105" t="s">
        <v>29</v>
      </c>
      <c r="B98" s="85" t="s">
        <v>238</v>
      </c>
      <c r="C98" s="152">
        <f>SUM(C99)</f>
        <v>76600</v>
      </c>
      <c r="D98" s="152">
        <f>SUM(D99)</f>
        <v>76600</v>
      </c>
      <c r="E98" s="152">
        <f>SUM(E99)</f>
        <v>65782.56</v>
      </c>
      <c r="F98" s="67">
        <f>SUM(E98-C98)</f>
        <v>-10817.440000000002</v>
      </c>
      <c r="G98" s="68">
        <f>E98/C98*100</f>
        <v>85.87801566579634</v>
      </c>
    </row>
    <row r="99" spans="1:7" s="57" customFormat="1" ht="21" customHeight="1">
      <c r="A99" s="103" t="s">
        <v>30</v>
      </c>
      <c r="B99" s="58" t="s">
        <v>229</v>
      </c>
      <c r="C99" s="45">
        <v>76600</v>
      </c>
      <c r="D99" s="45">
        <v>76600</v>
      </c>
      <c r="E99" s="89">
        <v>65782.56</v>
      </c>
      <c r="F99" s="64">
        <f aca="true" t="shared" si="2" ref="F99:F112">SUM(E99-C99)</f>
        <v>-10817.440000000002</v>
      </c>
      <c r="G99" s="65">
        <f aca="true" t="shared" si="3" ref="G99:G112">E99/C99*100</f>
        <v>85.87801566579634</v>
      </c>
    </row>
    <row r="100" spans="1:7" ht="32.25" hidden="1">
      <c r="A100" s="105" t="s">
        <v>31</v>
      </c>
      <c r="B100" s="85" t="s">
        <v>239</v>
      </c>
      <c r="C100" s="61">
        <f>SUM(C101)</f>
        <v>0</v>
      </c>
      <c r="D100" s="61">
        <f>SUM(D101)</f>
        <v>0</v>
      </c>
      <c r="E100" s="61">
        <f>SUM(E101)</f>
        <v>0</v>
      </c>
      <c r="F100" s="67">
        <f t="shared" si="2"/>
        <v>0</v>
      </c>
      <c r="G100" s="68" t="e">
        <f t="shared" si="3"/>
        <v>#DIV/0!</v>
      </c>
    </row>
    <row r="101" spans="1:7" s="57" customFormat="1" ht="12.75" hidden="1">
      <c r="A101" s="103" t="s">
        <v>32</v>
      </c>
      <c r="B101" s="58" t="s">
        <v>242</v>
      </c>
      <c r="C101" s="86"/>
      <c r="D101" s="86"/>
      <c r="E101" s="86"/>
      <c r="F101" s="64">
        <f t="shared" si="2"/>
        <v>0</v>
      </c>
      <c r="G101" s="65" t="e">
        <f t="shared" si="3"/>
        <v>#DIV/0!</v>
      </c>
    </row>
    <row r="102" spans="1:7" ht="13.5">
      <c r="A102" s="105" t="s">
        <v>33</v>
      </c>
      <c r="B102" s="44" t="s">
        <v>230</v>
      </c>
      <c r="C102" s="152">
        <f>SUM(C103+C104)</f>
        <v>95000</v>
      </c>
      <c r="D102" s="152">
        <f>SUM(D103+D104)</f>
        <v>95000</v>
      </c>
      <c r="E102" s="152">
        <f>SUM(E103+E104)</f>
        <v>93197.28</v>
      </c>
      <c r="F102" s="67">
        <f t="shared" si="2"/>
        <v>-1802.7200000000012</v>
      </c>
      <c r="G102" s="68">
        <f t="shared" si="3"/>
        <v>98.1024</v>
      </c>
    </row>
    <row r="103" spans="1:7" s="57" customFormat="1" ht="12.75">
      <c r="A103" s="103" t="s">
        <v>8</v>
      </c>
      <c r="B103" s="58" t="s">
        <v>231</v>
      </c>
      <c r="C103" s="45">
        <v>94000</v>
      </c>
      <c r="D103" s="45">
        <v>94000</v>
      </c>
      <c r="E103" s="89">
        <v>93197.28</v>
      </c>
      <c r="F103" s="64">
        <f t="shared" si="2"/>
        <v>-802.7200000000012</v>
      </c>
      <c r="G103" s="65">
        <f t="shared" si="3"/>
        <v>99.14604255319149</v>
      </c>
    </row>
    <row r="104" spans="1:7" s="57" customFormat="1" ht="12.75">
      <c r="A104" s="103" t="s">
        <v>16</v>
      </c>
      <c r="B104" s="58" t="s">
        <v>232</v>
      </c>
      <c r="C104" s="45">
        <v>1000</v>
      </c>
      <c r="D104" s="45">
        <v>1000</v>
      </c>
      <c r="E104" s="90"/>
      <c r="F104" s="64">
        <f t="shared" si="2"/>
        <v>-1000</v>
      </c>
      <c r="G104" s="65">
        <f t="shared" si="3"/>
        <v>0</v>
      </c>
    </row>
    <row r="105" spans="1:7" ht="12.75">
      <c r="A105" s="110" t="s">
        <v>233</v>
      </c>
      <c r="B105" s="44" t="s">
        <v>234</v>
      </c>
      <c r="C105" s="72">
        <f>SUM(C106)</f>
        <v>6200</v>
      </c>
      <c r="D105" s="72">
        <f>SUM(D106)</f>
        <v>6200</v>
      </c>
      <c r="E105" s="72">
        <f>SUM(E106)</f>
        <v>6187.5</v>
      </c>
      <c r="F105" s="67">
        <f t="shared" si="2"/>
        <v>-12.5</v>
      </c>
      <c r="G105" s="68">
        <f t="shared" si="3"/>
        <v>99.79838709677419</v>
      </c>
    </row>
    <row r="106" spans="1:7" ht="12.75">
      <c r="A106" s="111" t="s">
        <v>235</v>
      </c>
      <c r="B106" s="42" t="s">
        <v>236</v>
      </c>
      <c r="C106" s="86">
        <v>6200</v>
      </c>
      <c r="D106" s="86">
        <v>6200</v>
      </c>
      <c r="E106" s="86">
        <v>6187.5</v>
      </c>
      <c r="F106" s="64">
        <f t="shared" si="2"/>
        <v>-12.5</v>
      </c>
      <c r="G106" s="68">
        <f t="shared" si="3"/>
        <v>99.79838709677419</v>
      </c>
    </row>
    <row r="107" spans="1:7" ht="13.5">
      <c r="A107" s="112" t="s">
        <v>34</v>
      </c>
      <c r="B107" s="44"/>
      <c r="C107" s="150">
        <f>SUM(C13+C16+C30+C33+C35+C43+C46+C48+C52+C55+C58+C60+C70+C72+C80+C94+C98+C102+C105)</f>
        <v>4847500</v>
      </c>
      <c r="D107" s="150">
        <f>SUM(D13+D16+D30+D33+D35+D43+D46+D48+D52+D55+D58+D60+D70+D72+D80+D94+D98+D102+D105)</f>
        <v>4847500</v>
      </c>
      <c r="E107" s="151">
        <f>SUM(E13+E16+E30+E33+E35+E43+E46+E48+E52+E55+E58+E60+E70+E72+E80+E94+E98+E102+E105)</f>
        <v>4694351.609999999</v>
      </c>
      <c r="F107" s="67">
        <f t="shared" si="2"/>
        <v>-153148.3900000006</v>
      </c>
      <c r="G107" s="68">
        <f t="shared" si="3"/>
        <v>96.84067271789581</v>
      </c>
    </row>
    <row r="108" spans="1:7" ht="11.25" customHeight="1">
      <c r="A108" s="112"/>
      <c r="B108" s="44"/>
      <c r="C108" s="74"/>
      <c r="D108" s="74"/>
      <c r="E108" s="74"/>
      <c r="F108" s="67"/>
      <c r="G108" s="68"/>
    </row>
    <row r="109" spans="1:7" ht="21.75">
      <c r="A109" s="105" t="s">
        <v>237</v>
      </c>
      <c r="B109" s="43"/>
      <c r="C109" s="71"/>
      <c r="D109" s="71"/>
      <c r="E109" s="71"/>
      <c r="F109" s="67"/>
      <c r="G109" s="68"/>
    </row>
    <row r="110" spans="1:7" ht="21.75">
      <c r="A110" s="111" t="s">
        <v>35</v>
      </c>
      <c r="B110" s="42" t="s">
        <v>36</v>
      </c>
      <c r="C110" s="75">
        <v>-4217900</v>
      </c>
      <c r="D110" s="75">
        <v>-2286750</v>
      </c>
      <c r="E110" s="75">
        <v>-1852601.79</v>
      </c>
      <c r="F110" s="67">
        <f t="shared" si="2"/>
        <v>2365298.21</v>
      </c>
      <c r="G110" s="68">
        <f t="shared" si="3"/>
        <v>43.92237345598521</v>
      </c>
    </row>
    <row r="111" spans="1:7" ht="21.75">
      <c r="A111" s="111" t="s">
        <v>37</v>
      </c>
      <c r="B111" s="42" t="s">
        <v>38</v>
      </c>
      <c r="C111" s="76">
        <f>SUM(C107)</f>
        <v>4847500</v>
      </c>
      <c r="D111" s="76">
        <f>SUM(D107)</f>
        <v>4847500</v>
      </c>
      <c r="E111" s="113">
        <f>SUM(E107)</f>
        <v>4694351.609999999</v>
      </c>
      <c r="F111" s="67">
        <f t="shared" si="2"/>
        <v>-153148.3900000006</v>
      </c>
      <c r="G111" s="68">
        <f t="shared" si="3"/>
        <v>96.84067271789581</v>
      </c>
    </row>
    <row r="112" spans="1:7" ht="21.75">
      <c r="A112" s="111" t="s">
        <v>39</v>
      </c>
      <c r="B112" s="42" t="s">
        <v>40</v>
      </c>
      <c r="C112" s="75">
        <f>SUM(C110:C111)</f>
        <v>629600</v>
      </c>
      <c r="D112" s="75">
        <f>SUM(D110:D111)</f>
        <v>2560750</v>
      </c>
      <c r="E112" s="75">
        <f>SUM(E110:E111)</f>
        <v>2841749.8199999994</v>
      </c>
      <c r="F112" s="67">
        <f t="shared" si="2"/>
        <v>2212149.8199999994</v>
      </c>
      <c r="G112" s="68">
        <f t="shared" si="3"/>
        <v>451.3579764930113</v>
      </c>
    </row>
  </sheetData>
  <mergeCells count="2">
    <mergeCell ref="A6:G6"/>
    <mergeCell ref="A7:G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2015-07-05T15:26:09Z</cp:lastPrinted>
  <dcterms:created xsi:type="dcterms:W3CDTF">2012-11-16T15:54:02Z</dcterms:created>
  <dcterms:modified xsi:type="dcterms:W3CDTF">2016-04-25T10:41:00Z</dcterms:modified>
  <cp:category/>
  <cp:version/>
  <cp:contentType/>
  <cp:contentStatus/>
</cp:coreProperties>
</file>